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3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4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-fujisawa.AD\Desktop\募集\"/>
    </mc:Choice>
  </mc:AlternateContent>
  <xr:revisionPtr revIDLastSave="0" documentId="13_ncr:1_{A03B9FD9-030A-4CDF-ABCE-97A8FB9EB43F}" xr6:coauthVersionLast="47" xr6:coauthVersionMax="47" xr10:uidLastSave="{00000000-0000-0000-0000-000000000000}"/>
  <bookViews>
    <workbookView xWindow="-120" yWindow="-120" windowWidth="20730" windowHeight="11040" xr2:uid="{FA60518B-F122-48E2-A026-D58323C4CCC5}"/>
  </bookViews>
  <sheets>
    <sheet name="参加申込書" sheetId="13" r:id="rId1"/>
    <sheet name="商品1" sheetId="2" r:id="rId2"/>
    <sheet name="商品2" sheetId="11" r:id="rId3"/>
    <sheet name="商品情報入力シート記入例" sheetId="1" r:id="rId4"/>
  </sheets>
  <definedNames>
    <definedName name="EG価格" localSheetId="1">#REF!</definedName>
    <definedName name="EG価格" localSheetId="2">#REF!</definedName>
    <definedName name="EG価格" localSheetId="3">#REF!</definedName>
    <definedName name="EG価格">#REF!</definedName>
    <definedName name="_xlnm.Print_Area" localSheetId="1">商品1!$A$1:$H$55</definedName>
    <definedName name="_xlnm.Print_Area" localSheetId="2">商品2!$A$1:$H$55</definedName>
    <definedName name="_xlnm.Print_Area" localSheetId="3">商品情報入力シート記入例!$A$1:$G$53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" i="1" l="1"/>
  <c r="AA2" i="1"/>
  <c r="L49" i="11"/>
  <c r="BL2" i="11" s="1"/>
  <c r="L48" i="11"/>
  <c r="L47" i="11"/>
  <c r="BJ2" i="11" s="1"/>
  <c r="L46" i="11"/>
  <c r="BI2" i="11" s="1"/>
  <c r="L45" i="11"/>
  <c r="L44" i="11"/>
  <c r="L43" i="11"/>
  <c r="L42" i="11"/>
  <c r="L41" i="11"/>
  <c r="BD2" i="11" s="1"/>
  <c r="L40" i="11"/>
  <c r="L39" i="11"/>
  <c r="BB2" i="11" s="1"/>
  <c r="L38" i="11"/>
  <c r="BA2" i="11" s="1"/>
  <c r="L37" i="11"/>
  <c r="L36" i="11"/>
  <c r="L34" i="11"/>
  <c r="L35" i="11" s="1"/>
  <c r="L33" i="11"/>
  <c r="AV2" i="11" s="1"/>
  <c r="L32" i="11"/>
  <c r="AU2" i="11" s="1"/>
  <c r="L31" i="11"/>
  <c r="AT2" i="11" s="1"/>
  <c r="L30" i="11"/>
  <c r="AS2" i="11" s="1"/>
  <c r="L29" i="11"/>
  <c r="L27" i="11"/>
  <c r="L26" i="11"/>
  <c r="L25" i="11"/>
  <c r="AN2" i="11" s="1"/>
  <c r="L24" i="11"/>
  <c r="AM2" i="11" s="1"/>
  <c r="L23" i="11"/>
  <c r="AL2" i="11" s="1"/>
  <c r="L22" i="11"/>
  <c r="AK2" i="11" s="1"/>
  <c r="L21" i="11"/>
  <c r="L20" i="11"/>
  <c r="L19" i="11"/>
  <c r="L28" i="11" s="1"/>
  <c r="AQ2" i="11" s="1"/>
  <c r="L18" i="11"/>
  <c r="L17" i="11"/>
  <c r="AF2" i="11" s="1"/>
  <c r="L16" i="11"/>
  <c r="AE2" i="11" s="1"/>
  <c r="L15" i="11"/>
  <c r="AD2" i="11" s="1"/>
  <c r="L14" i="11"/>
  <c r="AC2" i="11" s="1"/>
  <c r="L11" i="11"/>
  <c r="L10" i="11"/>
  <c r="L9" i="11"/>
  <c r="X2" i="11" s="1"/>
  <c r="L8" i="11"/>
  <c r="W2" i="11" s="1"/>
  <c r="L7" i="11"/>
  <c r="V2" i="11" s="1"/>
  <c r="L6" i="11"/>
  <c r="L5" i="11"/>
  <c r="T2" i="11" s="1"/>
  <c r="L4" i="11"/>
  <c r="S2" i="11" s="1"/>
  <c r="BK2" i="11"/>
  <c r="BH2" i="11"/>
  <c r="BG2" i="11"/>
  <c r="BF2" i="11"/>
  <c r="BE2" i="11"/>
  <c r="BC2" i="11"/>
  <c r="AZ2" i="11"/>
  <c r="AY2" i="11"/>
  <c r="AX2" i="11"/>
  <c r="AW2" i="11"/>
  <c r="AR2" i="11"/>
  <c r="AP2" i="11"/>
  <c r="AO2" i="11"/>
  <c r="AJ2" i="11"/>
  <c r="AI2" i="11"/>
  <c r="AH2" i="11"/>
  <c r="AG2" i="11"/>
  <c r="AB2" i="11"/>
  <c r="AA2" i="11"/>
  <c r="Z2" i="11"/>
  <c r="Y2" i="11"/>
  <c r="U2" i="11"/>
  <c r="AB2" i="2"/>
  <c r="AA2" i="2"/>
  <c r="L42" i="2"/>
  <c r="L41" i="2"/>
  <c r="BD2" i="2" s="1"/>
  <c r="L40" i="2"/>
  <c r="BC2" i="2" s="1"/>
  <c r="L39" i="2"/>
  <c r="BB2" i="2" s="1"/>
  <c r="L38" i="2"/>
  <c r="BA2" i="2" s="1"/>
  <c r="L34" i="2"/>
  <c r="AW2" i="2" s="1"/>
  <c r="AX2" i="2"/>
  <c r="AX2" i="1"/>
  <c r="L35" i="2" l="1"/>
  <c r="L49" i="2" l="1"/>
  <c r="BL2" i="2" s="1"/>
  <c r="L48" i="2"/>
  <c r="BK2" i="2" s="1"/>
  <c r="L47" i="2"/>
  <c r="BJ2" i="2" s="1"/>
  <c r="L46" i="2"/>
  <c r="BI2" i="2" s="1"/>
  <c r="L45" i="2"/>
  <c r="BH2" i="2" s="1"/>
  <c r="L44" i="2"/>
  <c r="BG2" i="2" s="1"/>
  <c r="L43" i="2"/>
  <c r="BF2" i="2" s="1"/>
  <c r="BE2" i="2"/>
  <c r="L37" i="2"/>
  <c r="AZ2" i="2" s="1"/>
  <c r="L36" i="2"/>
  <c r="AY2" i="2" s="1"/>
  <c r="L33" i="2"/>
  <c r="AV2" i="2" s="1"/>
  <c r="L32" i="2"/>
  <c r="AU2" i="2" s="1"/>
  <c r="L31" i="2"/>
  <c r="AT2" i="2" s="1"/>
  <c r="L30" i="2"/>
  <c r="AS2" i="2" s="1"/>
  <c r="L29" i="2"/>
  <c r="AR2" i="2" s="1"/>
  <c r="L27" i="2"/>
  <c r="AP2" i="2" s="1"/>
  <c r="L26" i="2"/>
  <c r="AO2" i="2" s="1"/>
  <c r="L25" i="2"/>
  <c r="AN2" i="2" s="1"/>
  <c r="L24" i="2"/>
  <c r="AM2" i="2" s="1"/>
  <c r="L23" i="2"/>
  <c r="AL2" i="2" s="1"/>
  <c r="L22" i="2"/>
  <c r="AK2" i="2" s="1"/>
  <c r="L21" i="2"/>
  <c r="AJ2" i="2" s="1"/>
  <c r="L20" i="2"/>
  <c r="AI2" i="2" s="1"/>
  <c r="L19" i="2"/>
  <c r="AH2" i="2" s="1"/>
  <c r="L18" i="2"/>
  <c r="AG2" i="2" s="1"/>
  <c r="L17" i="2"/>
  <c r="AF2" i="2" s="1"/>
  <c r="L16" i="2"/>
  <c r="AE2" i="2" s="1"/>
  <c r="L15" i="2"/>
  <c r="AD2" i="2" s="1"/>
  <c r="L14" i="2"/>
  <c r="AC2" i="2" s="1"/>
  <c r="L11" i="2"/>
  <c r="Z2" i="2" s="1"/>
  <c r="L10" i="2"/>
  <c r="Y2" i="2" s="1"/>
  <c r="L9" i="2"/>
  <c r="X2" i="2" s="1"/>
  <c r="L8" i="2"/>
  <c r="W2" i="2" s="1"/>
  <c r="L7" i="2"/>
  <c r="V2" i="2" s="1"/>
  <c r="L6" i="2"/>
  <c r="U2" i="2" s="1"/>
  <c r="L5" i="2"/>
  <c r="T2" i="2" s="1"/>
  <c r="L4" i="2"/>
  <c r="S2" i="2" s="1"/>
  <c r="L49" i="1"/>
  <c r="BL2" i="1" s="1"/>
  <c r="L48" i="1"/>
  <c r="BK2" i="1" s="1"/>
  <c r="L47" i="1"/>
  <c r="BJ2" i="1" s="1"/>
  <c r="L46" i="1"/>
  <c r="BI2" i="1" s="1"/>
  <c r="L45" i="1"/>
  <c r="BH2" i="1" s="1"/>
  <c r="L44" i="1"/>
  <c r="BG2" i="1" s="1"/>
  <c r="L43" i="1"/>
  <c r="BF2" i="1" s="1"/>
  <c r="L42" i="1"/>
  <c r="BE2" i="1" s="1"/>
  <c r="L41" i="1"/>
  <c r="BD2" i="1" s="1"/>
  <c r="L40" i="1"/>
  <c r="BC2" i="1" s="1"/>
  <c r="L39" i="1"/>
  <c r="BB2" i="1" s="1"/>
  <c r="L38" i="1"/>
  <c r="BA2" i="1" s="1"/>
  <c r="L37" i="1"/>
  <c r="AZ2" i="1" s="1"/>
  <c r="L36" i="1"/>
  <c r="AY2" i="1" s="1"/>
  <c r="L34" i="1"/>
  <c r="AW2" i="1" s="1"/>
  <c r="L33" i="1"/>
  <c r="AV2" i="1" s="1"/>
  <c r="L32" i="1"/>
  <c r="AU2" i="1" s="1"/>
  <c r="L31" i="1"/>
  <c r="AT2" i="1" s="1"/>
  <c r="L30" i="1"/>
  <c r="AS2" i="1" s="1"/>
  <c r="L29" i="1"/>
  <c r="AR2" i="1" s="1"/>
  <c r="L27" i="1"/>
  <c r="AP2" i="1" s="1"/>
  <c r="L26" i="1"/>
  <c r="AO2" i="1" s="1"/>
  <c r="L25" i="1"/>
  <c r="AN2" i="1" s="1"/>
  <c r="L24" i="1"/>
  <c r="AM2" i="1" s="1"/>
  <c r="L23" i="1"/>
  <c r="AL2" i="1" s="1"/>
  <c r="L22" i="1"/>
  <c r="AK2" i="1" s="1"/>
  <c r="L21" i="1"/>
  <c r="AJ2" i="1" s="1"/>
  <c r="L20" i="1"/>
  <c r="AI2" i="1" s="1"/>
  <c r="L19" i="1"/>
  <c r="AH2" i="1" s="1"/>
  <c r="L18" i="1"/>
  <c r="AG2" i="1" s="1"/>
  <c r="L17" i="1"/>
  <c r="AF2" i="1" s="1"/>
  <c r="L16" i="1"/>
  <c r="AE2" i="1" s="1"/>
  <c r="L15" i="1"/>
  <c r="AD2" i="1" s="1"/>
  <c r="L14" i="1"/>
  <c r="AC2" i="1" s="1"/>
  <c r="L11" i="1"/>
  <c r="Z2" i="1" s="1"/>
  <c r="L10" i="1"/>
  <c r="Y2" i="1" s="1"/>
  <c r="L9" i="1"/>
  <c r="X2" i="1" s="1"/>
  <c r="L8" i="1"/>
  <c r="W2" i="1" s="1"/>
  <c r="L7" i="1"/>
  <c r="V2" i="1" s="1"/>
  <c r="L6" i="1"/>
  <c r="U2" i="1" s="1"/>
  <c r="L5" i="1"/>
  <c r="T2" i="1" s="1"/>
  <c r="L4" i="1"/>
  <c r="S2" i="1" s="1"/>
  <c r="L35" i="1" l="1"/>
  <c r="L28" i="2"/>
  <c r="AQ2" i="2" s="1"/>
  <c r="L28" i="1"/>
  <c r="AQ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</author>
    <author>藤澤 真人</author>
  </authors>
  <commentList>
    <comment ref="B17" authorId="0" shapeId="0" xr:uid="{329F8AB6-59E8-4E62-AE8B-ED28B920F879}">
      <text>
        <r>
          <rPr>
            <b/>
            <sz val="9"/>
            <color indexed="81"/>
            <rFont val="MS P ゴシック"/>
            <family val="3"/>
            <charset val="128"/>
          </rPr>
          <t>NICO:</t>
        </r>
        <r>
          <rPr>
            <sz val="9"/>
            <color indexed="81"/>
            <rFont val="MS P ゴシック"/>
            <family val="3"/>
            <charset val="128"/>
          </rPr>
          <t xml:space="preserve">
別タブの商品情報も記載ください</t>
        </r>
      </text>
    </comment>
    <comment ref="H19" authorId="1" shapeId="0" xr:uid="{38CB2724-441E-4560-B0A1-D4792E8E4BA7}">
      <text>
        <r>
          <rPr>
            <sz val="9"/>
            <color indexed="81"/>
            <rFont val="メイリオ"/>
            <family val="3"/>
            <charset val="128"/>
          </rPr>
          <t>商談会、テストマーケティング、バイヤー個別商談、商品開発など
貴社で取り組んでいる内容をご記載ください</t>
        </r>
      </text>
    </comment>
  </commentList>
</comments>
</file>

<file path=xl/sharedStrings.xml><?xml version="1.0" encoding="utf-8"?>
<sst xmlns="http://schemas.openxmlformats.org/spreadsheetml/2006/main" count="607" uniqueCount="177">
  <si>
    <t>商品情報入力シート</t>
    <rPh sb="0" eb="4">
      <t>ショウヒンジョウホウ</t>
    </rPh>
    <rPh sb="4" eb="6">
      <t>ニュウリョク</t>
    </rPh>
    <phoneticPr fontId="6"/>
  </si>
  <si>
    <t>SKU</t>
    <phoneticPr fontId="10"/>
  </si>
  <si>
    <t>商品名</t>
    <rPh sb="0" eb="3">
      <t>ショウヒンメイ</t>
    </rPh>
    <phoneticPr fontId="10"/>
  </si>
  <si>
    <t>英名</t>
    <rPh sb="0" eb="2">
      <t>エイメイ</t>
    </rPh>
    <phoneticPr fontId="10"/>
  </si>
  <si>
    <t>JAN</t>
    <phoneticPr fontId="10"/>
  </si>
  <si>
    <t>紹介</t>
    <rPh sb="0" eb="2">
      <t>ショウカイ</t>
    </rPh>
    <phoneticPr fontId="10"/>
  </si>
  <si>
    <t>特徴</t>
    <rPh sb="0" eb="2">
      <t>トクチョウ</t>
    </rPh>
    <phoneticPr fontId="10"/>
  </si>
  <si>
    <t>ターゲット</t>
    <phoneticPr fontId="10"/>
  </si>
  <si>
    <t>原材料</t>
    <rPh sb="0" eb="3">
      <t>ゲンザイリョウ</t>
    </rPh>
    <phoneticPr fontId="10"/>
  </si>
  <si>
    <t>アレルギー</t>
    <phoneticPr fontId="10"/>
  </si>
  <si>
    <t>製造地</t>
    <rPh sb="0" eb="3">
      <t>セイゾウチ</t>
    </rPh>
    <phoneticPr fontId="10"/>
  </si>
  <si>
    <t>リード</t>
    <phoneticPr fontId="10"/>
  </si>
  <si>
    <t>Alc％</t>
    <phoneticPr fontId="10"/>
  </si>
  <si>
    <t>最低発注量</t>
    <rPh sb="0" eb="5">
      <t>サイテイハッチュウリョウ</t>
    </rPh>
    <phoneticPr fontId="10"/>
  </si>
  <si>
    <t>内容量</t>
    <rPh sb="0" eb="3">
      <t>ナイヨウリョウ</t>
    </rPh>
    <phoneticPr fontId="10"/>
  </si>
  <si>
    <t>入数</t>
    <rPh sb="0" eb="2">
      <t>イリスウ</t>
    </rPh>
    <phoneticPr fontId="6"/>
  </si>
  <si>
    <t>L(mm)</t>
    <phoneticPr fontId="6"/>
  </si>
  <si>
    <t>W(mm)</t>
    <phoneticPr fontId="6"/>
  </si>
  <si>
    <t>H(mm)</t>
    <phoneticPr fontId="6"/>
  </si>
  <si>
    <t>pc gross</t>
    <phoneticPr fontId="10"/>
  </si>
  <si>
    <t>Net</t>
    <phoneticPr fontId="10"/>
  </si>
  <si>
    <t>Gross</t>
    <phoneticPr fontId="10"/>
  </si>
  <si>
    <t>Bun L(mm)</t>
    <phoneticPr fontId="10"/>
  </si>
  <si>
    <t>Bun W(mm)</t>
    <phoneticPr fontId="10"/>
  </si>
  <si>
    <t>Bun H(mm)</t>
    <phoneticPr fontId="10"/>
  </si>
  <si>
    <t>Bun Gross</t>
    <phoneticPr fontId="6"/>
  </si>
  <si>
    <t>消費/賞味の表示方法</t>
    <rPh sb="0" eb="2">
      <t>ショウヒ</t>
    </rPh>
    <rPh sb="3" eb="5">
      <t>ショウミ</t>
    </rPh>
    <rPh sb="6" eb="10">
      <t>ヒョウジホウホウ</t>
    </rPh>
    <phoneticPr fontId="10"/>
  </si>
  <si>
    <t>出荷確約可能な賞味残数
(輸出用の為新しいロット希望）</t>
    <rPh sb="0" eb="2">
      <t>シュッカ</t>
    </rPh>
    <rPh sb="2" eb="4">
      <t>カクヤク</t>
    </rPh>
    <rPh sb="4" eb="6">
      <t>カノウ</t>
    </rPh>
    <rPh sb="7" eb="9">
      <t>ショウミ</t>
    </rPh>
    <rPh sb="9" eb="11">
      <t>ザンスウ</t>
    </rPh>
    <rPh sb="24" eb="26">
      <t>キボウ</t>
    </rPh>
    <phoneticPr fontId="10"/>
  </si>
  <si>
    <t>冷凍（-18℃以下）</t>
    <rPh sb="0" eb="2">
      <t>レイトウ</t>
    </rPh>
    <rPh sb="7" eb="9">
      <t>イカ</t>
    </rPh>
    <phoneticPr fontId="10"/>
  </si>
  <si>
    <t>冷蔵 or 解凍後期限</t>
    <rPh sb="0" eb="2">
      <t>レイゾウ</t>
    </rPh>
    <rPh sb="6" eb="9">
      <t>カイトウゴ</t>
    </rPh>
    <rPh sb="9" eb="11">
      <t>キゲン</t>
    </rPh>
    <phoneticPr fontId="6"/>
  </si>
  <si>
    <t>常温 or 解凍後期限</t>
    <rPh sb="0" eb="2">
      <t>ジョウオン</t>
    </rPh>
    <rPh sb="6" eb="9">
      <t>カイトウゴ</t>
    </rPh>
    <rPh sb="9" eb="11">
      <t>キゲン</t>
    </rPh>
    <phoneticPr fontId="6"/>
  </si>
  <si>
    <t>単位</t>
    <rPh sb="0" eb="2">
      <t>タンイ</t>
    </rPh>
    <phoneticPr fontId="10"/>
  </si>
  <si>
    <t>エネルギー</t>
  </si>
  <si>
    <t>タンパク質</t>
    <rPh sb="4" eb="5">
      <t>シツ</t>
    </rPh>
    <phoneticPr fontId="10"/>
  </si>
  <si>
    <t>脂質</t>
    <rPh sb="0" eb="2">
      <t>シシツ</t>
    </rPh>
    <phoneticPr fontId="10"/>
  </si>
  <si>
    <t>炭水化物</t>
    <rPh sb="0" eb="4">
      <t>タンスイカブツ</t>
    </rPh>
    <phoneticPr fontId="10"/>
  </si>
  <si>
    <t>ナトリウム/塩分相当量</t>
    <rPh sb="6" eb="8">
      <t>エンブン</t>
    </rPh>
    <rPh sb="8" eb="11">
      <t>ソウトウリョウ</t>
    </rPh>
    <phoneticPr fontId="10"/>
  </si>
  <si>
    <t>Free Sugar (100gあたり)</t>
  </si>
  <si>
    <t>Saturated Fat (100gあたり)</t>
  </si>
  <si>
    <t>会社名</t>
    <rPh sb="0" eb="3">
      <t>カイシャメイ</t>
    </rPh>
    <phoneticPr fontId="10"/>
  </si>
  <si>
    <t>項目</t>
    <rPh sb="0" eb="2">
      <t>コウモク</t>
    </rPh>
    <phoneticPr fontId="10"/>
  </si>
  <si>
    <r>
      <rPr>
        <u/>
        <sz val="11"/>
        <color theme="0"/>
        <rFont val="メイリオ"/>
        <family val="3"/>
        <charset val="128"/>
      </rPr>
      <t>選択</t>
    </r>
    <rPh sb="0" eb="2">
      <t>センタク</t>
    </rPh>
    <phoneticPr fontId="6"/>
  </si>
  <si>
    <t>●●スープ</t>
    <phoneticPr fontId="6"/>
  </si>
  <si>
    <t>商品英名（任意）</t>
    <rPh sb="0" eb="2">
      <t>ショウヒン</t>
    </rPh>
    <rPh sb="2" eb="4">
      <t>エイメイ</t>
    </rPh>
    <rPh sb="5" eb="7">
      <t>ニンイ</t>
    </rPh>
    <phoneticPr fontId="10"/>
  </si>
  <si>
    <t>●● Soup</t>
    <phoneticPr fontId="6"/>
  </si>
  <si>
    <t>JANコード</t>
    <phoneticPr fontId="10"/>
  </si>
  <si>
    <t>47XXXXXXXXXXX (13桁)</t>
    <rPh sb="17" eb="18">
      <t>ケタ</t>
    </rPh>
    <phoneticPr fontId="6"/>
  </si>
  <si>
    <t>コネアジ出荷希望ケース量
（1回目/サンプル20個含む）</t>
    <rPh sb="4" eb="6">
      <t>シュッカ</t>
    </rPh>
    <rPh sb="6" eb="8">
      <t>キボウ</t>
    </rPh>
    <rPh sb="11" eb="12">
      <t>リョウ</t>
    </rPh>
    <rPh sb="15" eb="17">
      <t>カイメ</t>
    </rPh>
    <rPh sb="24" eb="25">
      <t>コ</t>
    </rPh>
    <rPh sb="25" eb="26">
      <t>フク</t>
    </rPh>
    <phoneticPr fontId="10"/>
  </si>
  <si>
    <t>●ケース</t>
    <phoneticPr fontId="6"/>
  </si>
  <si>
    <t>コネアジ出荷希望数量（2回目）</t>
    <rPh sb="4" eb="6">
      <t>シュッカ</t>
    </rPh>
    <rPh sb="6" eb="8">
      <t>キボウ</t>
    </rPh>
    <rPh sb="8" eb="10">
      <t>スウリョウ</t>
    </rPh>
    <rPh sb="12" eb="14">
      <t>カイメ</t>
    </rPh>
    <phoneticPr fontId="10"/>
  </si>
  <si>
    <t>なし　/　●ケース　（単賞味期限の場合）</t>
    <phoneticPr fontId="6"/>
  </si>
  <si>
    <t>確認事項</t>
    <rPh sb="0" eb="2">
      <t>カクニン</t>
    </rPh>
    <rPh sb="2" eb="4">
      <t>ジコウ</t>
    </rPh>
    <phoneticPr fontId="10"/>
  </si>
  <si>
    <t>回答</t>
    <rPh sb="0" eb="2">
      <t>カイトウ</t>
    </rPh>
    <phoneticPr fontId="10"/>
  </si>
  <si>
    <t>備考/確認事項</t>
    <rPh sb="0" eb="2">
      <t>ビコウ</t>
    </rPh>
    <rPh sb="3" eb="7">
      <t>カクニンジコウ</t>
    </rPh>
    <phoneticPr fontId="10"/>
  </si>
  <si>
    <t>商品紹介文</t>
    <rPh sb="0" eb="5">
      <t>ショウヒンショウカイブン</t>
    </rPh>
    <phoneticPr fontId="10"/>
  </si>
  <si>
    <t>●●が特徴の●●向けスープ。●●がきいた～な味わいをお楽しみください。</t>
    <rPh sb="3" eb="5">
      <t>トクチョウ</t>
    </rPh>
    <rPh sb="8" eb="9">
      <t>ム</t>
    </rPh>
    <rPh sb="22" eb="23">
      <t>アジ</t>
    </rPh>
    <rPh sb="27" eb="28">
      <t>タノ</t>
    </rPh>
    <phoneticPr fontId="6"/>
  </si>
  <si>
    <t>商品特徴
（HALAL, 畜肉不使用等）</t>
    <rPh sb="0" eb="4">
      <t>ショウヒントクチョウ</t>
    </rPh>
    <rPh sb="13" eb="15">
      <t>チクニク</t>
    </rPh>
    <rPh sb="18" eb="19">
      <t>トウ</t>
    </rPh>
    <phoneticPr fontId="6"/>
  </si>
  <si>
    <t>畜肉不使用</t>
    <rPh sb="0" eb="2">
      <t>チクニク</t>
    </rPh>
    <rPh sb="2" eb="5">
      <t>フシヨウ</t>
    </rPh>
    <phoneticPr fontId="6"/>
  </si>
  <si>
    <t>ターゲット顧客層</t>
    <rPh sb="5" eb="7">
      <t>コキャク</t>
    </rPh>
    <rPh sb="7" eb="8">
      <t>ソウ</t>
    </rPh>
    <phoneticPr fontId="10"/>
  </si>
  <si>
    <t>家族
30~40代　男性</t>
    <rPh sb="0" eb="2">
      <t>カゾク</t>
    </rPh>
    <rPh sb="8" eb="9">
      <t>ダイ</t>
    </rPh>
    <rPh sb="10" eb="12">
      <t>ダンセイ</t>
    </rPh>
    <phoneticPr fontId="6"/>
  </si>
  <si>
    <t>醤油（大豆・麹）、かつおだし、調味料（アミノ酸等：グルタミン酸ナトリウム、XXX）、酒、着色料（赤XX）、香辛料（唐辛子）</t>
    <rPh sb="0" eb="2">
      <t>ショウユ</t>
    </rPh>
    <rPh sb="3" eb="5">
      <t>ダイズ</t>
    </rPh>
    <rPh sb="6" eb="7">
      <t>コウジ</t>
    </rPh>
    <rPh sb="15" eb="18">
      <t>チョウミリョウ</t>
    </rPh>
    <rPh sb="22" eb="24">
      <t>サントウ</t>
    </rPh>
    <rPh sb="30" eb="31">
      <t>サン</t>
    </rPh>
    <rPh sb="42" eb="43">
      <t>サケ</t>
    </rPh>
    <rPh sb="44" eb="47">
      <t>チャクショクリョウ</t>
    </rPh>
    <rPh sb="48" eb="49">
      <t>アカ</t>
    </rPh>
    <rPh sb="53" eb="56">
      <t>コウシンリョウ</t>
    </rPh>
    <rPh sb="57" eb="60">
      <t>トウガラシ</t>
    </rPh>
    <phoneticPr fontId="6"/>
  </si>
  <si>
    <t>「アミノ酸等」は不可の為、詳細原料開示お願い致します。</t>
    <rPh sb="4" eb="6">
      <t>サントウ</t>
    </rPh>
    <rPh sb="8" eb="10">
      <t>フカ</t>
    </rPh>
    <rPh sb="11" eb="12">
      <t>タメ</t>
    </rPh>
    <rPh sb="13" eb="15">
      <t>ショウサイ</t>
    </rPh>
    <rPh sb="15" eb="17">
      <t>ゲンリョウ</t>
    </rPh>
    <rPh sb="17" eb="19">
      <t>カイジ</t>
    </rPh>
    <rPh sb="20" eb="21">
      <t>ネガ</t>
    </rPh>
    <rPh sb="22" eb="23">
      <t>イタ</t>
    </rPh>
    <phoneticPr fontId="6"/>
  </si>
  <si>
    <t>大豆</t>
    <rPh sb="0" eb="2">
      <t>ダイズ</t>
    </rPh>
    <phoneticPr fontId="6"/>
  </si>
  <si>
    <t>最終製造地
*福島の場合、要「市町村群」選択
*海外の場合、備考に国名を記載</t>
    <rPh sb="0" eb="5">
      <t>サイシュウセイゾウチ</t>
    </rPh>
    <rPh sb="7" eb="9">
      <t>フクシマ</t>
    </rPh>
    <rPh sb="10" eb="12">
      <t>バアイ</t>
    </rPh>
    <rPh sb="13" eb="14">
      <t>ヨウ</t>
    </rPh>
    <rPh sb="15" eb="18">
      <t>シチョウソン</t>
    </rPh>
    <rPh sb="18" eb="19">
      <t>グン</t>
    </rPh>
    <rPh sb="20" eb="22">
      <t>センタク</t>
    </rPh>
    <rPh sb="24" eb="26">
      <t>カイガイ</t>
    </rPh>
    <rPh sb="27" eb="29">
      <t>バアイ</t>
    </rPh>
    <rPh sb="30" eb="32">
      <t>ビコウ</t>
    </rPh>
    <rPh sb="33" eb="35">
      <t>コクメイ</t>
    </rPh>
    <rPh sb="36" eb="38">
      <t>キサイ</t>
    </rPh>
    <phoneticPr fontId="10"/>
  </si>
  <si>
    <t>岩手</t>
  </si>
  <si>
    <t>市町村選択</t>
    <rPh sb="0" eb="5">
      <t>シチョウソンセンタク</t>
    </rPh>
    <phoneticPr fontId="10"/>
  </si>
  <si>
    <t>リードタイム</t>
    <phoneticPr fontId="6"/>
  </si>
  <si>
    <t>日</t>
  </si>
  <si>
    <t>Net weight</t>
    <phoneticPr fontId="10"/>
  </si>
  <si>
    <t>アルコール含有有無/アルコール度数（酒類）</t>
    <rPh sb="5" eb="7">
      <t>ガンユウ</t>
    </rPh>
    <rPh sb="7" eb="9">
      <t>ウム</t>
    </rPh>
    <rPh sb="15" eb="17">
      <t>ドスウ</t>
    </rPh>
    <rPh sb="18" eb="20">
      <t>シュルイ</t>
    </rPh>
    <phoneticPr fontId="10"/>
  </si>
  <si>
    <t>MOQ</t>
    <phoneticPr fontId="6"/>
  </si>
  <si>
    <t>最低発注数量</t>
    <rPh sb="0" eb="2">
      <t>サイテイ</t>
    </rPh>
    <rPh sb="2" eb="6">
      <t>ハッチュウスウリョウ</t>
    </rPh>
    <phoneticPr fontId="6"/>
  </si>
  <si>
    <t>　　　　　　　　　　　　　</t>
    <phoneticPr fontId="10"/>
  </si>
  <si>
    <t>規格・梱包</t>
    <rPh sb="0" eb="2">
      <t>キカク</t>
    </rPh>
    <rPh sb="3" eb="5">
      <t>コンポウ</t>
    </rPh>
    <phoneticPr fontId="6"/>
  </si>
  <si>
    <t>内容量</t>
    <rPh sb="0" eb="3">
      <t>ナイヨウリョウ</t>
    </rPh>
    <phoneticPr fontId="6"/>
  </si>
  <si>
    <t>個</t>
  </si>
  <si>
    <t>補足は備考へ記入ください</t>
    <rPh sb="0" eb="2">
      <t>ホソク</t>
    </rPh>
    <rPh sb="3" eb="5">
      <t>ビコウ</t>
    </rPh>
    <rPh sb="6" eb="8">
      <t>キニュウ</t>
    </rPh>
    <phoneticPr fontId="6"/>
  </si>
  <si>
    <t>g</t>
  </si>
  <si>
    <t>ケース入数</t>
    <rPh sb="3" eb="5">
      <t>イリスウ</t>
    </rPh>
    <phoneticPr fontId="6"/>
  </si>
  <si>
    <t>サイズ</t>
    <phoneticPr fontId="10"/>
  </si>
  <si>
    <t>商品</t>
    <rPh sb="0" eb="2">
      <t>ショウヒン</t>
    </rPh>
    <phoneticPr fontId="6"/>
  </si>
  <si>
    <t>ケース</t>
    <phoneticPr fontId="6"/>
  </si>
  <si>
    <t>バンドル</t>
    <phoneticPr fontId="6"/>
  </si>
  <si>
    <t>商品包材（PP,PE,PET等）</t>
    <rPh sb="0" eb="2">
      <t>ショウヒン</t>
    </rPh>
    <rPh sb="2" eb="4">
      <t>ホウザイ</t>
    </rPh>
    <phoneticPr fontId="6"/>
  </si>
  <si>
    <t>PP</t>
    <phoneticPr fontId="6"/>
  </si>
  <si>
    <t>ケース梱包素材
（ダンボール、クラフトテープ等）</t>
    <rPh sb="3" eb="5">
      <t>コンポウ</t>
    </rPh>
    <rPh sb="5" eb="7">
      <t>ソザイ</t>
    </rPh>
    <phoneticPr fontId="10"/>
  </si>
  <si>
    <t>ダンボール</t>
    <phoneticPr fontId="6"/>
  </si>
  <si>
    <t>賞味期限・消費期限</t>
    <rPh sb="0" eb="4">
      <t>ショウミキゲン</t>
    </rPh>
    <rPh sb="5" eb="9">
      <t>ショウヒキゲン</t>
    </rPh>
    <phoneticPr fontId="10"/>
  </si>
  <si>
    <t>　　　　　　　　　　　</t>
    <phoneticPr fontId="10"/>
  </si>
  <si>
    <t>YY.MM.DD</t>
  </si>
  <si>
    <t>ヶ月</t>
  </si>
  <si>
    <t>Bun 箱数</t>
    <rPh sb="4" eb="6">
      <t>ハコスウ</t>
    </rPh>
    <phoneticPr fontId="6"/>
  </si>
  <si>
    <t>Bun 入数</t>
    <rPh sb="4" eb="6">
      <t>イリスウ</t>
    </rPh>
    <phoneticPr fontId="6"/>
  </si>
  <si>
    <t>輸送温度帯</t>
    <rPh sb="0" eb="5">
      <t>ユソウオンドタイ</t>
    </rPh>
    <phoneticPr fontId="10"/>
  </si>
  <si>
    <t>最高温度（品質に影響のない温度）</t>
    <rPh sb="0" eb="2">
      <t>サイコウ</t>
    </rPh>
    <rPh sb="2" eb="4">
      <t>オンド</t>
    </rPh>
    <rPh sb="5" eb="7">
      <t>ヒンシツ</t>
    </rPh>
    <rPh sb="8" eb="10">
      <t>エイキョウ</t>
    </rPh>
    <rPh sb="13" eb="15">
      <t>オンド</t>
    </rPh>
    <phoneticPr fontId="10"/>
  </si>
  <si>
    <t>℃</t>
    <phoneticPr fontId="6"/>
  </si>
  <si>
    <t>消費/賞味の表示方法2</t>
    <rPh sb="0" eb="2">
      <t>ショウヒ</t>
    </rPh>
    <rPh sb="3" eb="5">
      <t>ショウミ</t>
    </rPh>
    <rPh sb="6" eb="10">
      <t>ヒョウジホウホウ</t>
    </rPh>
    <phoneticPr fontId="10"/>
  </si>
  <si>
    <t>最低温度（品質に影響のない温度）</t>
    <rPh sb="0" eb="2">
      <t>サイテイ</t>
    </rPh>
    <rPh sb="2" eb="4">
      <t>オンド</t>
    </rPh>
    <rPh sb="5" eb="7">
      <t>ヒンシツ</t>
    </rPh>
    <rPh sb="8" eb="10">
      <t>エイキョウ</t>
    </rPh>
    <rPh sb="13" eb="15">
      <t>オンド</t>
    </rPh>
    <phoneticPr fontId="10"/>
  </si>
  <si>
    <t>商品追跡方法</t>
    <rPh sb="0" eb="6">
      <t>ショウヒンツイセキホウホウ</t>
    </rPh>
    <phoneticPr fontId="10"/>
  </si>
  <si>
    <t>有事の際に製造ロット等の特定方法
(賞味期限＋記号、等)</t>
    <rPh sb="0" eb="2">
      <t>ユウジ</t>
    </rPh>
    <rPh sb="3" eb="4">
      <t>サイ</t>
    </rPh>
    <rPh sb="5" eb="7">
      <t>セイゾウ</t>
    </rPh>
    <rPh sb="10" eb="11">
      <t>トウ</t>
    </rPh>
    <rPh sb="12" eb="14">
      <t>トクテイ</t>
    </rPh>
    <rPh sb="14" eb="16">
      <t>ホウホウ</t>
    </rPh>
    <phoneticPr fontId="10"/>
  </si>
  <si>
    <t>賞味期限</t>
    <rPh sb="0" eb="4">
      <t>ショウミキゲン</t>
    </rPh>
    <phoneticPr fontId="6"/>
  </si>
  <si>
    <t>製造工程表</t>
    <rPh sb="0" eb="5">
      <t>セイゾウコウテイヒョウ</t>
    </rPh>
    <phoneticPr fontId="10"/>
  </si>
  <si>
    <t>後日ご依頼時の提出可否</t>
    <rPh sb="0" eb="2">
      <t>ゴジツ</t>
    </rPh>
    <rPh sb="3" eb="6">
      <t>イライジ</t>
    </rPh>
    <rPh sb="7" eb="9">
      <t>テイシュツ</t>
    </rPh>
    <rPh sb="9" eb="11">
      <t>カヒ</t>
    </rPh>
    <phoneticPr fontId="6"/>
  </si>
  <si>
    <t>安全規格証明</t>
    <rPh sb="0" eb="2">
      <t>アンゼン</t>
    </rPh>
    <rPh sb="2" eb="4">
      <t>キカク</t>
    </rPh>
    <rPh sb="4" eb="6">
      <t>ショウメイ</t>
    </rPh>
    <phoneticPr fontId="10"/>
  </si>
  <si>
    <t>HACCP/ISO/FSSCの証明書の共有</t>
    <rPh sb="15" eb="18">
      <t>ショウメイショ</t>
    </rPh>
    <rPh sb="19" eb="21">
      <t>キョウユウ</t>
    </rPh>
    <phoneticPr fontId="10"/>
  </si>
  <si>
    <t>　　　　　　　　　　　　</t>
    <phoneticPr fontId="10"/>
  </si>
  <si>
    <t>その他（直接入力）</t>
  </si>
  <si>
    <t>検査結果</t>
    <rPh sb="0" eb="2">
      <t>ケンサ</t>
    </rPh>
    <rPh sb="2" eb="4">
      <t>ケッカ</t>
    </rPh>
    <phoneticPr fontId="10"/>
  </si>
  <si>
    <t>衛生検査①：
　一般生菌・大腸菌群・黄色ブドウ球菌</t>
    <rPh sb="0" eb="4">
      <t>エイセイケンサ</t>
    </rPh>
    <rPh sb="8" eb="12">
      <t>イッパンセイキン</t>
    </rPh>
    <rPh sb="13" eb="17">
      <t>ダイチョウキングン</t>
    </rPh>
    <rPh sb="18" eb="20">
      <t>オウショク</t>
    </rPh>
    <rPh sb="23" eb="25">
      <t>キュウキン</t>
    </rPh>
    <phoneticPr fontId="10"/>
  </si>
  <si>
    <t>衛生検査②：セレウス菌・ウェルシュ菌</t>
    <rPh sb="10" eb="11">
      <t>キン</t>
    </rPh>
    <rPh sb="17" eb="18">
      <t>キン</t>
    </rPh>
    <phoneticPr fontId="10"/>
  </si>
  <si>
    <t>物理検査結果</t>
    <rPh sb="0" eb="2">
      <t>ブツリ</t>
    </rPh>
    <rPh sb="2" eb="4">
      <t>ケンサ</t>
    </rPh>
    <rPh sb="4" eb="6">
      <t>ケッカ</t>
    </rPh>
    <phoneticPr fontId="10"/>
  </si>
  <si>
    <t>化学検査結果</t>
    <rPh sb="0" eb="2">
      <t>カガク</t>
    </rPh>
    <rPh sb="2" eb="4">
      <t>ケンサ</t>
    </rPh>
    <rPh sb="4" eb="6">
      <t>ケッカ</t>
    </rPh>
    <phoneticPr fontId="10"/>
  </si>
  <si>
    <t>栄養成分</t>
    <rPh sb="0" eb="4">
      <t>エイヨウセイブン</t>
    </rPh>
    <phoneticPr fontId="10"/>
  </si>
  <si>
    <t>エネルギー</t>
    <phoneticPr fontId="10"/>
  </si>
  <si>
    <t>kcal</t>
    <phoneticPr fontId="10"/>
  </si>
  <si>
    <t>g</t>
    <phoneticPr fontId="10"/>
  </si>
  <si>
    <t>=以下飲料のみ必須＝</t>
    <phoneticPr fontId="10"/>
  </si>
  <si>
    <t>Free Sugar (100gあたり)</t>
    <phoneticPr fontId="10"/>
  </si>
  <si>
    <t>Saturated Fat (100gあたり)</t>
    <phoneticPr fontId="10"/>
  </si>
  <si>
    <t>(以下より選択)</t>
  </si>
  <si>
    <t>CTN W(mm)</t>
    <phoneticPr fontId="6"/>
  </si>
  <si>
    <t>CTN H(mm)</t>
    <phoneticPr fontId="6"/>
  </si>
  <si>
    <t>CTN Net</t>
    <phoneticPr fontId="10"/>
  </si>
  <si>
    <t>CTN Gross</t>
    <phoneticPr fontId="10"/>
  </si>
  <si>
    <t>内容量(g) 　*資材抜きの重量(g)</t>
    <rPh sb="0" eb="3">
      <t>ナイヨウリョウ</t>
    </rPh>
    <rPh sb="9" eb="11">
      <t>シザイ</t>
    </rPh>
    <rPh sb="11" eb="12">
      <t>ヌ</t>
    </rPh>
    <rPh sb="14" eb="16">
      <t>ジュウリョウ</t>
    </rPh>
    <phoneticPr fontId="6"/>
  </si>
  <si>
    <t>資材込み重量</t>
    <rPh sb="0" eb="2">
      <t>シザイ</t>
    </rPh>
    <rPh sb="2" eb="3">
      <t>コ</t>
    </rPh>
    <rPh sb="4" eb="6">
      <t>ジュウリョウ</t>
    </rPh>
    <phoneticPr fontId="6"/>
  </si>
  <si>
    <t>Ingredients</t>
    <phoneticPr fontId="6"/>
  </si>
  <si>
    <t>Allergy</t>
    <phoneticPr fontId="6"/>
  </si>
  <si>
    <t>soybean</t>
    <phoneticPr fontId="6"/>
  </si>
  <si>
    <t>asdfgh</t>
    <phoneticPr fontId="6"/>
  </si>
  <si>
    <t>CTN L(mm)</t>
    <phoneticPr fontId="6"/>
  </si>
  <si>
    <t>最終製造地</t>
    <rPh sb="0" eb="5">
      <t>サイシュウセイゾウチ</t>
    </rPh>
    <phoneticPr fontId="10"/>
  </si>
  <si>
    <t xml:space="preserve">最終製造地
</t>
    <rPh sb="0" eb="5">
      <t>サイシュウセイゾウチ</t>
    </rPh>
    <phoneticPr fontId="10"/>
  </si>
  <si>
    <t>記入日</t>
    <rPh sb="0" eb="3">
      <t>キニュウビ</t>
    </rPh>
    <phoneticPr fontId="18"/>
  </si>
  <si>
    <t>企業情報</t>
    <rPh sb="0" eb="2">
      <t>キギョウ</t>
    </rPh>
    <rPh sb="2" eb="4">
      <t>ジョウホウ</t>
    </rPh>
    <phoneticPr fontId="18"/>
  </si>
  <si>
    <t>企 業 名</t>
    <rPh sb="0" eb="1">
      <t>キ</t>
    </rPh>
    <rPh sb="2" eb="3">
      <t>ギョウ</t>
    </rPh>
    <rPh sb="4" eb="5">
      <t/>
    </rPh>
    <phoneticPr fontId="18"/>
  </si>
  <si>
    <t>代表者職・氏名</t>
    <rPh sb="0" eb="3">
      <t>ダイヒョウシャ</t>
    </rPh>
    <rPh sb="3" eb="4">
      <t>ショク</t>
    </rPh>
    <rPh sb="5" eb="7">
      <t>シメイ</t>
    </rPh>
    <phoneticPr fontId="18"/>
  </si>
  <si>
    <t>創業年（西暦）</t>
    <rPh sb="0" eb="2">
      <t>ソウギョウ</t>
    </rPh>
    <rPh sb="2" eb="3">
      <t>ドシ</t>
    </rPh>
    <rPh sb="4" eb="6">
      <t>セイレキ</t>
    </rPh>
    <phoneticPr fontId="18"/>
  </si>
  <si>
    <t>年</t>
    <rPh sb="0" eb="1">
      <t>ネン</t>
    </rPh>
    <phoneticPr fontId="18"/>
  </si>
  <si>
    <t>月</t>
    <rPh sb="0" eb="1">
      <t>ツキ</t>
    </rPh>
    <phoneticPr fontId="18"/>
  </si>
  <si>
    <t>資 本 金</t>
    <rPh sb="0" eb="1">
      <t>シ</t>
    </rPh>
    <rPh sb="2" eb="3">
      <t>ホン</t>
    </rPh>
    <rPh sb="4" eb="5">
      <t>キン</t>
    </rPh>
    <phoneticPr fontId="18"/>
  </si>
  <si>
    <t>千円</t>
    <rPh sb="0" eb="2">
      <t>センエン</t>
    </rPh>
    <phoneticPr fontId="18"/>
  </si>
  <si>
    <t>従業員数</t>
    <rPh sb="0" eb="3">
      <t>ジュウギョウイン</t>
    </rPh>
    <rPh sb="3" eb="4">
      <t>スウ</t>
    </rPh>
    <phoneticPr fontId="18"/>
  </si>
  <si>
    <t>人</t>
    <rPh sb="0" eb="1">
      <t>ヒト</t>
    </rPh>
    <phoneticPr fontId="18"/>
  </si>
  <si>
    <t>住　　所</t>
    <rPh sb="0" eb="1">
      <t>ジュウ</t>
    </rPh>
    <rPh sb="3" eb="4">
      <t>ショ</t>
    </rPh>
    <phoneticPr fontId="18"/>
  </si>
  <si>
    <t>〒</t>
    <phoneticPr fontId="18"/>
  </si>
  <si>
    <t>業　　種</t>
    <rPh sb="0" eb="1">
      <t>ギョウ</t>
    </rPh>
    <rPh sb="3" eb="4">
      <t>シュ</t>
    </rPh>
    <phoneticPr fontId="18"/>
  </si>
  <si>
    <t>取扱製品・サービス</t>
    <rPh sb="0" eb="1">
      <t>ト</t>
    </rPh>
    <rPh sb="1" eb="2">
      <t>アツカ</t>
    </rPh>
    <rPh sb="2" eb="4">
      <t>セイヒン</t>
    </rPh>
    <phoneticPr fontId="18"/>
  </si>
  <si>
    <t>事業内容</t>
    <rPh sb="0" eb="4">
      <t>ジギョウナイヨウ</t>
    </rPh>
    <phoneticPr fontId="18"/>
  </si>
  <si>
    <t>売上高（直近期）</t>
    <rPh sb="0" eb="3">
      <t>ウリアゲダカ</t>
    </rPh>
    <rPh sb="4" eb="7">
      <t>チョッキンキ</t>
    </rPh>
    <phoneticPr fontId="18"/>
  </si>
  <si>
    <t>うち海外売上</t>
    <rPh sb="2" eb="4">
      <t>カイガイ</t>
    </rPh>
    <rPh sb="4" eb="5">
      <t>ウ</t>
    </rPh>
    <rPh sb="5" eb="6">
      <t>ア</t>
    </rPh>
    <phoneticPr fontId="18"/>
  </si>
  <si>
    <t>担当者</t>
    <rPh sb="0" eb="3">
      <t>タントウシャ</t>
    </rPh>
    <phoneticPr fontId="18"/>
  </si>
  <si>
    <t>所属・役職</t>
    <rPh sb="0" eb="2">
      <t>ショゾク</t>
    </rPh>
    <rPh sb="3" eb="5">
      <t>ヤクショク</t>
    </rPh>
    <phoneticPr fontId="18"/>
  </si>
  <si>
    <t>氏　名</t>
    <rPh sb="0" eb="1">
      <t>シ</t>
    </rPh>
    <rPh sb="2" eb="3">
      <t>ナ</t>
    </rPh>
    <phoneticPr fontId="18"/>
  </si>
  <si>
    <t>電話番号</t>
    <rPh sb="0" eb="2">
      <t>デンワ</t>
    </rPh>
    <rPh sb="2" eb="4">
      <t>バンゴウ</t>
    </rPh>
    <phoneticPr fontId="18"/>
  </si>
  <si>
    <t>メール</t>
    <phoneticPr fontId="18"/>
  </si>
  <si>
    <t>申込情報</t>
    <rPh sb="0" eb="1">
      <t>モウ</t>
    </rPh>
    <rPh sb="1" eb="2">
      <t>コ</t>
    </rPh>
    <rPh sb="2" eb="4">
      <t>ジョウホウ</t>
    </rPh>
    <phoneticPr fontId="18"/>
  </si>
  <si>
    <t>株式会社　にいがたフード</t>
    <rPh sb="0" eb="4">
      <t>カブシキガイシャ</t>
    </rPh>
    <phoneticPr fontId="6"/>
  </si>
  <si>
    <t>その他</t>
    <rPh sb="2" eb="3">
      <t>タ</t>
    </rPh>
    <phoneticPr fontId="6"/>
  </si>
  <si>
    <t>エントリー目的</t>
    <rPh sb="5" eb="7">
      <t>モクテキ</t>
    </rPh>
    <phoneticPr fontId="6"/>
  </si>
  <si>
    <t>輸出実績国</t>
    <rPh sb="0" eb="2">
      <t>ユシュツ</t>
    </rPh>
    <rPh sb="2" eb="4">
      <t>ジッセキ</t>
    </rPh>
    <rPh sb="4" eb="5">
      <t>コク</t>
    </rPh>
    <phoneticPr fontId="6"/>
  </si>
  <si>
    <t>点</t>
    <rPh sb="0" eb="1">
      <t>テン</t>
    </rPh>
    <phoneticPr fontId="6"/>
  </si>
  <si>
    <t>商品名</t>
    <rPh sb="0" eb="2">
      <t>ショウヒン</t>
    </rPh>
    <rPh sb="2" eb="3">
      <t>メイ</t>
    </rPh>
    <phoneticPr fontId="6"/>
  </si>
  <si>
    <t>実施内容</t>
    <rPh sb="0" eb="2">
      <t>ジッシ</t>
    </rPh>
    <rPh sb="2" eb="4">
      <t>ナイヨウ</t>
    </rPh>
    <phoneticPr fontId="6"/>
  </si>
  <si>
    <t>輸出実績の有無</t>
    <rPh sb="0" eb="2">
      <t>ユシュツ</t>
    </rPh>
    <rPh sb="2" eb="4">
      <t>ジッセキ</t>
    </rPh>
    <rPh sb="5" eb="7">
      <t>ウム</t>
    </rPh>
    <phoneticPr fontId="6"/>
  </si>
  <si>
    <r>
      <t xml:space="preserve">輸出形態
</t>
    </r>
    <r>
      <rPr>
        <sz val="9"/>
        <color theme="1"/>
        <rFont val="游ゴシック"/>
        <family val="3"/>
        <charset val="128"/>
        <scheme val="minor"/>
      </rPr>
      <t>（プルダウン選択）</t>
    </r>
    <rPh sb="0" eb="2">
      <t>ユシュツ</t>
    </rPh>
    <rPh sb="2" eb="4">
      <t>ケイタイ</t>
    </rPh>
    <rPh sb="11" eb="13">
      <t>センタク</t>
    </rPh>
    <phoneticPr fontId="6"/>
  </si>
  <si>
    <t>海外挑戦経験
（プルダウン選択）</t>
    <rPh sb="0" eb="2">
      <t>カイガイ</t>
    </rPh>
    <rPh sb="2" eb="4">
      <t>チョウセン</t>
    </rPh>
    <rPh sb="4" eb="6">
      <t>ケイケン</t>
    </rPh>
    <phoneticPr fontId="6"/>
  </si>
  <si>
    <t>①</t>
    <phoneticPr fontId="6"/>
  </si>
  <si>
    <t>②</t>
    <phoneticPr fontId="6"/>
  </si>
  <si>
    <t>送付先：kaigai@nico.or.jp（公益財団法人にいがた産業創造機構　マーケティング支援グループ　海外展開支援チーム宛）</t>
    <rPh sb="0" eb="3">
      <t>ソウフサキ</t>
    </rPh>
    <rPh sb="22" eb="28">
      <t>コウエキザイダンホウジン</t>
    </rPh>
    <rPh sb="32" eb="34">
      <t>サンギョウ</t>
    </rPh>
    <rPh sb="34" eb="36">
      <t>ソウゾウ</t>
    </rPh>
    <rPh sb="36" eb="38">
      <t>キコウ</t>
    </rPh>
    <rPh sb="46" eb="48">
      <t>シエン</t>
    </rPh>
    <rPh sb="53" eb="57">
      <t>カイガイテンカイ</t>
    </rPh>
    <rPh sb="57" eb="59">
      <t>シエン</t>
    </rPh>
    <rPh sb="62" eb="63">
      <t>ア</t>
    </rPh>
    <phoneticPr fontId="6"/>
  </si>
  <si>
    <t>募集要項をご確認のうえ、メールにて申込書をお送りください。　　　　　　　　　　　【締切日】令和５年９月20日（水）17:00</t>
    <rPh sb="0" eb="2">
      <t>ボシュウ</t>
    </rPh>
    <rPh sb="2" eb="4">
      <t>ヨウコウ</t>
    </rPh>
    <rPh sb="6" eb="8">
      <t>カクニン</t>
    </rPh>
    <rPh sb="17" eb="20">
      <t>モウシコミショ</t>
    </rPh>
    <rPh sb="22" eb="23">
      <t>オク</t>
    </rPh>
    <rPh sb="55" eb="56">
      <t>スイ</t>
    </rPh>
    <phoneticPr fontId="6"/>
  </si>
  <si>
    <t>令和５年度　シンガポール食品商談・テストマーケティング事業　参加申込書</t>
    <rPh sb="0" eb="2">
      <t>レイワ</t>
    </rPh>
    <rPh sb="3" eb="5">
      <t>ネンド</t>
    </rPh>
    <rPh sb="14" eb="16">
      <t>ショウダン</t>
    </rPh>
    <rPh sb="30" eb="32">
      <t>サンカ</t>
    </rPh>
    <rPh sb="32" eb="35">
      <t>モウシコミショ</t>
    </rPh>
    <phoneticPr fontId="18"/>
  </si>
  <si>
    <t>希望商品数
（最大２点まで）</t>
    <rPh sb="0" eb="2">
      <t>キボウ</t>
    </rPh>
    <rPh sb="2" eb="4">
      <t>ショウヒン</t>
    </rPh>
    <rPh sb="4" eb="5">
      <t>スウ</t>
    </rPh>
    <rPh sb="7" eb="9">
      <t>サイダイ</t>
    </rPh>
    <rPh sb="10" eb="11">
      <t>テン</t>
    </rPh>
    <phoneticPr fontId="6"/>
  </si>
  <si>
    <t>エントリーコース</t>
    <phoneticPr fontId="6"/>
  </si>
  <si>
    <t>現地渡航の可否
（商談コースのみ）</t>
    <rPh sb="0" eb="2">
      <t>ゲンチ</t>
    </rPh>
    <rPh sb="2" eb="4">
      <t>トコウ</t>
    </rPh>
    <rPh sb="5" eb="7">
      <t>カヒ</t>
    </rPh>
    <rPh sb="9" eb="11">
      <t>ショウダン</t>
    </rPh>
    <phoneticPr fontId="6"/>
  </si>
  <si>
    <t>・海外展開における課題
・海外展開分野でNICO
　に期待すること
（自由記入）</t>
    <rPh sb="1" eb="3">
      <t>カイガイ</t>
    </rPh>
    <rPh sb="3" eb="5">
      <t>テンカイ</t>
    </rPh>
    <rPh sb="9" eb="11">
      <t>カダイ</t>
    </rPh>
    <rPh sb="13" eb="15">
      <t>カイガイ</t>
    </rPh>
    <rPh sb="15" eb="17">
      <t>テンカイ</t>
    </rPh>
    <rPh sb="17" eb="19">
      <t>ブンヤ</t>
    </rPh>
    <rPh sb="27" eb="29">
      <t>キタイ</t>
    </rPh>
    <rPh sb="35" eb="37">
      <t>ジユウ</t>
    </rPh>
    <rPh sb="37" eb="39">
      <t>キニュウ</t>
    </rPh>
    <phoneticPr fontId="6"/>
  </si>
  <si>
    <t>・本事業に期待すること
・事業参加で実現したいこと</t>
    <rPh sb="1" eb="2">
      <t>ホン</t>
    </rPh>
    <rPh sb="2" eb="4">
      <t>ジギョウ</t>
    </rPh>
    <rPh sb="5" eb="7">
      <t>キタイ</t>
    </rPh>
    <rPh sb="13" eb="15">
      <t>ジギョウ</t>
    </rPh>
    <rPh sb="15" eb="17">
      <t>サンカ</t>
    </rPh>
    <rPh sb="18" eb="20">
      <t>ジツゲン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</si>
</sst>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0.00&quot; kg&quot;"/>
    <numFmt numFmtId="178" formatCode="0_ "/>
    <numFmt numFmtId="179" formatCode="0&quot;日&quot;"/>
    <numFmt numFmtId="180" formatCode="0.00&quot;kg&quot;"/>
    <numFmt numFmtId="181" formatCode="0&quot;g&quot;"/>
    <numFmt numFmtId="182" formatCode="#,##0_);[Red]\(#,##0\)"/>
  </numFmts>
  <fonts count="29">
    <font>
      <sz val="11"/>
      <color theme="1"/>
      <name val="Arial"/>
      <family val="2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Arial"/>
      <family val="2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u/>
      <sz val="22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6"/>
      <name val="Calibri"/>
      <family val="2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u/>
      <sz val="11"/>
      <color theme="10"/>
      <name val="Arial"/>
      <family val="2"/>
    </font>
    <font>
      <u/>
      <sz val="11"/>
      <color theme="0"/>
      <name val="Arial"/>
      <family val="2"/>
    </font>
    <font>
      <u/>
      <sz val="11"/>
      <color theme="0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name val="Arial"/>
      <family val="2"/>
    </font>
    <font>
      <sz val="11"/>
      <name val="メイリオ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indexed="8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4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9" fillId="0" borderId="0"/>
  </cellStyleXfs>
  <cellXfs count="239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176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6" fillId="5" borderId="18" xfId="0" applyFont="1" applyFill="1" applyBorder="1" applyAlignment="1">
      <alignment horizontal="center" vertical="center" wrapText="1"/>
    </xf>
    <xf numFmtId="0" fontId="11" fillId="0" borderId="21" xfId="0" applyFont="1" applyBorder="1" applyAlignment="1" applyProtection="1">
      <alignment vertical="center" wrapText="1"/>
      <protection locked="0"/>
    </xf>
    <xf numFmtId="10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 applyProtection="1">
      <alignment horizontal="center" vertical="center"/>
      <protection locked="0"/>
    </xf>
    <xf numFmtId="0" fontId="11" fillId="4" borderId="22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11" fillId="4" borderId="23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right" vertical="center"/>
      <protection locked="0"/>
    </xf>
    <xf numFmtId="0" fontId="11" fillId="0" borderId="24" xfId="0" applyFont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179" fontId="11" fillId="4" borderId="22" xfId="0" applyNumberFormat="1" applyFont="1" applyFill="1" applyBorder="1" applyAlignment="1" applyProtection="1">
      <alignment vertical="center" wrapText="1"/>
      <protection locked="0"/>
    </xf>
    <xf numFmtId="179" fontId="11" fillId="4" borderId="22" xfId="0" applyNumberFormat="1" applyFont="1" applyFill="1" applyBorder="1" applyAlignment="1" applyProtection="1">
      <alignment vertical="center"/>
      <protection locked="0"/>
    </xf>
    <xf numFmtId="177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>
      <alignment horizontal="right" vertical="center"/>
    </xf>
    <xf numFmtId="0" fontId="11" fillId="4" borderId="22" xfId="0" applyFont="1" applyFill="1" applyBorder="1" applyAlignment="1" applyProtection="1">
      <alignment horizontal="center" vertical="center"/>
      <protection locked="0"/>
    </xf>
    <xf numFmtId="180" fontId="12" fillId="0" borderId="1" xfId="0" applyNumberFormat="1" applyFont="1" applyBorder="1" applyAlignment="1" applyProtection="1">
      <alignment horizontal="center" vertical="center" wrapText="1"/>
      <protection locked="0"/>
    </xf>
    <xf numFmtId="177" fontId="11" fillId="4" borderId="22" xfId="0" applyNumberFormat="1" applyFont="1" applyFill="1" applyBorder="1" applyAlignment="1" applyProtection="1">
      <alignment horizontal="center" vertical="center"/>
      <protection locked="0"/>
    </xf>
    <xf numFmtId="0" fontId="11" fillId="0" borderId="22" xfId="0" applyFont="1" applyBorder="1" applyAlignment="1">
      <alignment vertical="center" wrapText="1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1" fontId="11" fillId="6" borderId="22" xfId="0" applyNumberFormat="1" applyFont="1" applyFill="1" applyBorder="1" applyAlignment="1" applyProtection="1">
      <alignment vertical="center"/>
      <protection locked="0"/>
    </xf>
    <xf numFmtId="0" fontId="11" fillId="0" borderId="22" xfId="0" applyFont="1" applyBorder="1" applyAlignment="1">
      <alignment horizontal="right" vertical="center" wrapText="1"/>
    </xf>
    <xf numFmtId="1" fontId="11" fillId="4" borderId="22" xfId="0" applyNumberFormat="1" applyFont="1" applyFill="1" applyBorder="1" applyAlignment="1" applyProtection="1">
      <alignment horizontal="center" vertical="center"/>
      <protection locked="0"/>
    </xf>
    <xf numFmtId="179" fontId="11" fillId="4" borderId="22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79" fontId="11" fillId="4" borderId="1" xfId="0" applyNumberFormat="1" applyFont="1" applyFill="1" applyBorder="1" applyAlignment="1" applyProtection="1">
      <alignment vertical="center"/>
      <protection locked="0"/>
    </xf>
    <xf numFmtId="1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" fontId="11" fillId="6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81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4" borderId="14" xfId="0" applyFont="1" applyFill="1" applyBorder="1" applyAlignment="1" applyProtection="1">
      <alignment vertical="center"/>
      <protection locked="0"/>
    </xf>
    <xf numFmtId="1" fontId="11" fillId="6" borderId="14" xfId="0" applyNumberFormat="1" applyFont="1" applyFill="1" applyBorder="1" applyAlignment="1" applyProtection="1">
      <alignment vertical="center"/>
      <protection locked="0"/>
    </xf>
    <xf numFmtId="0" fontId="11" fillId="0" borderId="12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9" fillId="2" borderId="1" xfId="3" applyFont="1" applyFill="1" applyBorder="1" applyAlignment="1" applyProtection="1">
      <alignment horizontal="left" vertical="center"/>
      <protection locked="0"/>
    </xf>
    <xf numFmtId="0" fontId="5" fillId="0" borderId="1" xfId="3" applyFont="1" applyBorder="1" applyAlignment="1" applyProtection="1">
      <alignment horizontal="left" vertical="center"/>
      <protection locked="0"/>
    </xf>
    <xf numFmtId="0" fontId="5" fillId="0" borderId="1" xfId="3" applyFont="1" applyBorder="1" applyAlignment="1">
      <alignment horizontal="left" vertical="center"/>
    </xf>
    <xf numFmtId="0" fontId="9" fillId="2" borderId="1" xfId="3" applyFont="1" applyFill="1" applyBorder="1" applyAlignment="1">
      <alignment horizontal="left" vertical="center"/>
    </xf>
    <xf numFmtId="176" fontId="5" fillId="0" borderId="1" xfId="3" applyNumberFormat="1" applyFont="1" applyBorder="1" applyAlignment="1" applyProtection="1">
      <alignment horizontal="left" vertical="center"/>
      <protection locked="0"/>
    </xf>
    <xf numFmtId="10" fontId="5" fillId="0" borderId="1" xfId="3" applyNumberFormat="1" applyFont="1" applyBorder="1" applyAlignment="1" applyProtection="1">
      <alignment horizontal="left" vertical="center"/>
      <protection locked="0"/>
    </xf>
    <xf numFmtId="177" fontId="5" fillId="0" borderId="1" xfId="3" applyNumberFormat="1" applyFont="1" applyBorder="1" applyAlignment="1" applyProtection="1">
      <alignment horizontal="left" vertical="center"/>
      <protection locked="0"/>
    </xf>
    <xf numFmtId="180" fontId="5" fillId="0" borderId="1" xfId="3" applyNumberFormat="1" applyFont="1" applyBorder="1" applyAlignment="1" applyProtection="1">
      <alignment horizontal="left" vertical="center"/>
      <protection locked="0"/>
    </xf>
    <xf numFmtId="178" fontId="5" fillId="0" borderId="1" xfId="3" applyNumberFormat="1" applyFont="1" applyBorder="1" applyAlignment="1" applyProtection="1">
      <alignment horizontal="left" vertical="center"/>
      <protection locked="0"/>
    </xf>
    <xf numFmtId="0" fontId="5" fillId="0" borderId="0" xfId="4" applyFont="1">
      <alignment vertical="center"/>
    </xf>
    <xf numFmtId="0" fontId="17" fillId="0" borderId="0" xfId="4" applyFont="1">
      <alignment vertical="center"/>
    </xf>
    <xf numFmtId="0" fontId="5" fillId="0" borderId="28" xfId="4" applyFont="1" applyBorder="1" applyAlignment="1">
      <alignment horizontal="center" vertical="center"/>
    </xf>
    <xf numFmtId="0" fontId="5" fillId="7" borderId="1" xfId="4" applyFont="1" applyFill="1" applyBorder="1" applyAlignment="1">
      <alignment horizontal="center" vertical="center" wrapText="1"/>
    </xf>
    <xf numFmtId="0" fontId="5" fillId="7" borderId="7" xfId="4" applyFont="1" applyFill="1" applyBorder="1" applyAlignment="1">
      <alignment horizontal="center" vertical="center" wrapText="1"/>
    </xf>
    <xf numFmtId="0" fontId="5" fillId="7" borderId="32" xfId="4" applyFont="1" applyFill="1" applyBorder="1" applyAlignment="1">
      <alignment horizontal="center" vertical="center" wrapText="1"/>
    </xf>
    <xf numFmtId="0" fontId="2" fillId="0" borderId="0" xfId="4">
      <alignment vertical="center"/>
    </xf>
    <xf numFmtId="0" fontId="5" fillId="7" borderId="34" xfId="4" applyFont="1" applyFill="1" applyBorder="1" applyAlignment="1">
      <alignment horizontal="center" vertical="center" textRotation="255"/>
    </xf>
    <xf numFmtId="0" fontId="2" fillId="8" borderId="48" xfId="4" applyFill="1" applyBorder="1" applyAlignment="1">
      <alignment horizontal="center" vertical="center" shrinkToFit="1"/>
    </xf>
    <xf numFmtId="0" fontId="5" fillId="0" borderId="0" xfId="4" applyFont="1" applyAlignment="1">
      <alignment horizontal="left" vertical="center"/>
    </xf>
    <xf numFmtId="0" fontId="1" fillId="8" borderId="51" xfId="4" applyFont="1" applyFill="1" applyBorder="1" applyAlignment="1">
      <alignment horizontal="center" vertical="center" shrinkToFit="1"/>
    </xf>
    <xf numFmtId="0" fontId="5" fillId="7" borderId="20" xfId="6" applyFont="1" applyFill="1" applyBorder="1" applyAlignment="1">
      <alignment horizontal="center" vertical="center" wrapText="1"/>
    </xf>
    <xf numFmtId="0" fontId="5" fillId="7" borderId="10" xfId="6" applyFont="1" applyFill="1" applyBorder="1" applyAlignment="1">
      <alignment horizontal="center" vertical="center" wrapText="1"/>
    </xf>
    <xf numFmtId="0" fontId="2" fillId="8" borderId="20" xfId="4" applyFill="1" applyBorder="1" applyAlignment="1">
      <alignment horizontal="center" vertical="center" shrinkToFit="1"/>
    </xf>
    <xf numFmtId="0" fontId="2" fillId="8" borderId="8" xfId="4" applyFill="1" applyBorder="1" applyAlignment="1">
      <alignment horizontal="center" vertical="center" shrinkToFit="1"/>
    </xf>
    <xf numFmtId="0" fontId="2" fillId="8" borderId="10" xfId="4" applyFill="1" applyBorder="1" applyAlignment="1">
      <alignment horizontal="center" vertical="center" shrinkToFit="1"/>
    </xf>
    <xf numFmtId="0" fontId="2" fillId="7" borderId="20" xfId="4" applyFill="1" applyBorder="1" applyAlignment="1">
      <alignment horizontal="center" vertical="center"/>
    </xf>
    <xf numFmtId="0" fontId="2" fillId="7" borderId="8" xfId="4" applyFill="1" applyBorder="1" applyAlignment="1">
      <alignment horizontal="center" vertical="center"/>
    </xf>
    <xf numFmtId="0" fontId="2" fillId="8" borderId="20" xfId="4" applyFill="1" applyBorder="1" applyAlignment="1">
      <alignment horizontal="left" vertical="center"/>
    </xf>
    <xf numFmtId="0" fontId="2" fillId="8" borderId="8" xfId="4" applyFill="1" applyBorder="1" applyAlignment="1">
      <alignment horizontal="left" vertical="center"/>
    </xf>
    <xf numFmtId="0" fontId="2" fillId="8" borderId="9" xfId="4" applyFill="1" applyBorder="1" applyAlignment="1">
      <alignment horizontal="left" vertical="center"/>
    </xf>
    <xf numFmtId="0" fontId="20" fillId="7" borderId="28" xfId="6" applyFont="1" applyFill="1" applyBorder="1" applyAlignment="1">
      <alignment horizontal="center" vertical="center"/>
    </xf>
    <xf numFmtId="0" fontId="20" fillId="7" borderId="30" xfId="6" applyFont="1" applyFill="1" applyBorder="1" applyAlignment="1">
      <alignment horizontal="center" vertical="center"/>
    </xf>
    <xf numFmtId="0" fontId="2" fillId="0" borderId="20" xfId="4" applyBorder="1" applyAlignment="1">
      <alignment horizontal="left" vertical="top"/>
    </xf>
    <xf numFmtId="0" fontId="2" fillId="0" borderId="8" xfId="4" applyBorder="1" applyAlignment="1">
      <alignment horizontal="left" vertical="top"/>
    </xf>
    <xf numFmtId="0" fontId="2" fillId="0" borderId="9" xfId="4" applyBorder="1" applyAlignment="1">
      <alignment horizontal="left" vertical="top"/>
    </xf>
    <xf numFmtId="0" fontId="2" fillId="0" borderId="22" xfId="4" applyBorder="1" applyAlignment="1">
      <alignment horizontal="center" vertical="center"/>
    </xf>
    <xf numFmtId="0" fontId="2" fillId="0" borderId="43" xfId="4" applyBorder="1" applyAlignment="1">
      <alignment horizontal="center" vertical="center"/>
    </xf>
    <xf numFmtId="0" fontId="2" fillId="0" borderId="47" xfId="4" applyBorder="1" applyAlignment="1">
      <alignment horizontal="center" vertical="center"/>
    </xf>
    <xf numFmtId="0" fontId="2" fillId="0" borderId="28" xfId="4" applyBorder="1" applyAlignment="1">
      <alignment horizontal="center" vertical="center"/>
    </xf>
    <xf numFmtId="0" fontId="2" fillId="7" borderId="22" xfId="4" applyFill="1" applyBorder="1" applyAlignment="1">
      <alignment horizontal="center" vertical="center"/>
    </xf>
    <xf numFmtId="0" fontId="2" fillId="7" borderId="35" xfId="4" applyFill="1" applyBorder="1" applyAlignment="1">
      <alignment horizontal="center" vertical="center"/>
    </xf>
    <xf numFmtId="0" fontId="2" fillId="7" borderId="47" xfId="4" applyFill="1" applyBorder="1" applyAlignment="1">
      <alignment horizontal="center" vertical="center"/>
    </xf>
    <xf numFmtId="0" fontId="2" fillId="7" borderId="30" xfId="4" applyFill="1" applyBorder="1" applyAlignment="1">
      <alignment horizontal="center" vertical="center"/>
    </xf>
    <xf numFmtId="0" fontId="2" fillId="7" borderId="43" xfId="4" applyFill="1" applyBorder="1" applyAlignment="1">
      <alignment horizontal="center" vertical="center"/>
    </xf>
    <xf numFmtId="0" fontId="2" fillId="7" borderId="28" xfId="4" applyFill="1" applyBorder="1" applyAlignment="1">
      <alignment horizontal="center" vertical="center"/>
    </xf>
    <xf numFmtId="0" fontId="2" fillId="8" borderId="54" xfId="4" applyFill="1" applyBorder="1" applyAlignment="1">
      <alignment horizontal="left" vertical="center" shrinkToFit="1"/>
    </xf>
    <xf numFmtId="0" fontId="2" fillId="8" borderId="49" xfId="4" applyFill="1" applyBorder="1" applyAlignment="1">
      <alignment horizontal="left" vertical="center" shrinkToFit="1"/>
    </xf>
    <xf numFmtId="0" fontId="2" fillId="8" borderId="50" xfId="4" applyFill="1" applyBorder="1" applyAlignment="1">
      <alignment horizontal="left" vertical="center" shrinkToFit="1"/>
    </xf>
    <xf numFmtId="0" fontId="2" fillId="8" borderId="55" xfId="4" applyFill="1" applyBorder="1" applyAlignment="1">
      <alignment horizontal="left" vertical="center" shrinkToFit="1"/>
    </xf>
    <xf numFmtId="0" fontId="2" fillId="8" borderId="52" xfId="4" applyFill="1" applyBorder="1" applyAlignment="1">
      <alignment horizontal="left" vertical="center" shrinkToFit="1"/>
    </xf>
    <xf numFmtId="0" fontId="2" fillId="8" borderId="53" xfId="4" applyFill="1" applyBorder="1" applyAlignment="1">
      <alignment horizontal="left" vertical="center" shrinkToFit="1"/>
    </xf>
    <xf numFmtId="0" fontId="2" fillId="0" borderId="16" xfId="4" applyBorder="1" applyAlignment="1">
      <alignment horizontal="center" vertical="center"/>
    </xf>
    <xf numFmtId="0" fontId="2" fillId="0" borderId="17" xfId="4" applyBorder="1" applyAlignment="1">
      <alignment horizontal="center" vertical="center"/>
    </xf>
    <xf numFmtId="0" fontId="28" fillId="7" borderId="16" xfId="6" applyFont="1" applyFill="1" applyBorder="1" applyAlignment="1">
      <alignment horizontal="center" vertical="center" wrapText="1"/>
    </xf>
    <xf numFmtId="0" fontId="28" fillId="7" borderId="4" xfId="6" applyFont="1" applyFill="1" applyBorder="1" applyAlignment="1">
      <alignment horizontal="center" vertical="center"/>
    </xf>
    <xf numFmtId="0" fontId="2" fillId="0" borderId="42" xfId="4" applyBorder="1" applyAlignment="1">
      <alignment horizontal="center" vertical="center"/>
    </xf>
    <xf numFmtId="14" fontId="17" fillId="0" borderId="28" xfId="4" applyNumberFormat="1" applyFont="1" applyBorder="1" applyAlignment="1">
      <alignment horizontal="center" vertical="center"/>
    </xf>
    <xf numFmtId="0" fontId="17" fillId="0" borderId="28" xfId="4" applyFont="1" applyBorder="1" applyAlignment="1">
      <alignment horizontal="center" vertical="center"/>
    </xf>
    <xf numFmtId="0" fontId="5" fillId="7" borderId="29" xfId="4" applyFont="1" applyFill="1" applyBorder="1" applyAlignment="1">
      <alignment horizontal="center" vertical="center" textRotation="255"/>
    </xf>
    <xf numFmtId="0" fontId="5" fillId="7" borderId="26" xfId="4" applyFont="1" applyFill="1" applyBorder="1" applyAlignment="1">
      <alignment horizontal="center" vertical="center" textRotation="255"/>
    </xf>
    <xf numFmtId="0" fontId="5" fillId="7" borderId="5" xfId="4" applyFont="1" applyFill="1" applyBorder="1" applyAlignment="1">
      <alignment horizontal="center" vertical="center"/>
    </xf>
    <xf numFmtId="0" fontId="5" fillId="0" borderId="5" xfId="4" applyFont="1" applyBorder="1" applyAlignment="1">
      <alignment horizontal="left" vertical="center" wrapText="1"/>
    </xf>
    <xf numFmtId="0" fontId="5" fillId="7" borderId="5" xfId="4" applyFont="1" applyFill="1" applyBorder="1" applyAlignment="1">
      <alignment horizontal="center" vertical="center" wrapText="1"/>
    </xf>
    <xf numFmtId="0" fontId="5" fillId="0" borderId="3" xfId="4" applyFont="1" applyBorder="1" applyAlignment="1">
      <alignment horizontal="left" vertical="center" wrapText="1"/>
    </xf>
    <xf numFmtId="0" fontId="5" fillId="7" borderId="1" xfId="4" applyFont="1" applyFill="1" applyBorder="1" applyAlignment="1">
      <alignment horizontal="center" vertical="center"/>
    </xf>
    <xf numFmtId="0" fontId="5" fillId="0" borderId="1" xfId="4" applyFont="1" applyBorder="1" applyAlignment="1">
      <alignment horizontal="left" vertical="center" wrapText="1"/>
    </xf>
    <xf numFmtId="0" fontId="5" fillId="7" borderId="1" xfId="4" applyFont="1" applyFill="1" applyBorder="1" applyAlignment="1">
      <alignment horizontal="center" vertical="center" wrapText="1"/>
    </xf>
    <xf numFmtId="0" fontId="5" fillId="0" borderId="20" xfId="4" applyFont="1" applyBorder="1" applyAlignment="1">
      <alignment horizontal="left" vertical="center" wrapText="1"/>
    </xf>
    <xf numFmtId="0" fontId="5" fillId="0" borderId="8" xfId="4" applyFont="1" applyBorder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5" fillId="7" borderId="20" xfId="4" applyFont="1" applyFill="1" applyBorder="1" applyAlignment="1">
      <alignment horizontal="center" vertical="center"/>
    </xf>
    <xf numFmtId="0" fontId="5" fillId="7" borderId="10" xfId="4" applyFont="1" applyFill="1" applyBorder="1" applyAlignment="1">
      <alignment horizontal="center" vertical="center"/>
    </xf>
    <xf numFmtId="0" fontId="5" fillId="8" borderId="20" xfId="4" applyFont="1" applyFill="1" applyBorder="1" applyAlignment="1">
      <alignment horizontal="center" vertical="center" wrapText="1"/>
    </xf>
    <xf numFmtId="0" fontId="5" fillId="8" borderId="8" xfId="4" applyFont="1" applyFill="1" applyBorder="1" applyAlignment="1">
      <alignment horizontal="center" vertical="center" wrapText="1"/>
    </xf>
    <xf numFmtId="0" fontId="5" fillId="8" borderId="10" xfId="4" applyFont="1" applyFill="1" applyBorder="1" applyAlignment="1">
      <alignment horizontal="center" vertical="center" wrapText="1"/>
    </xf>
    <xf numFmtId="0" fontId="5" fillId="7" borderId="20" xfId="4" applyFont="1" applyFill="1" applyBorder="1" applyAlignment="1">
      <alignment horizontal="center" vertical="center" wrapText="1"/>
    </xf>
    <xf numFmtId="0" fontId="5" fillId="7" borderId="10" xfId="4" applyFont="1" applyFill="1" applyBorder="1" applyAlignment="1">
      <alignment horizontal="center" vertical="center" wrapText="1"/>
    </xf>
    <xf numFmtId="0" fontId="5" fillId="7" borderId="8" xfId="4" applyFont="1" applyFill="1" applyBorder="1" applyAlignment="1">
      <alignment horizontal="center" vertical="center" wrapText="1"/>
    </xf>
    <xf numFmtId="0" fontId="5" fillId="7" borderId="9" xfId="4" applyFont="1" applyFill="1" applyBorder="1" applyAlignment="1">
      <alignment horizontal="center" vertical="center" wrapText="1"/>
    </xf>
    <xf numFmtId="0" fontId="5" fillId="0" borderId="20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/>
    </xf>
    <xf numFmtId="0" fontId="5" fillId="0" borderId="20" xfId="4" applyFont="1" applyBorder="1" applyAlignment="1">
      <alignment horizontal="left" vertical="center" shrinkToFit="1"/>
    </xf>
    <xf numFmtId="0" fontId="5" fillId="0" borderId="8" xfId="4" applyFont="1" applyBorder="1" applyAlignment="1">
      <alignment horizontal="left" vertical="center" shrinkToFit="1"/>
    </xf>
    <xf numFmtId="0" fontId="5" fillId="0" borderId="9" xfId="4" applyFont="1" applyBorder="1" applyAlignment="1">
      <alignment horizontal="left" vertical="center" shrinkToFit="1"/>
    </xf>
    <xf numFmtId="0" fontId="5" fillId="7" borderId="23" xfId="4" applyFont="1" applyFill="1" applyBorder="1" applyAlignment="1">
      <alignment horizontal="center" vertical="center"/>
    </xf>
    <xf numFmtId="0" fontId="5" fillId="0" borderId="23" xfId="4" applyFont="1" applyBorder="1" applyAlignment="1">
      <alignment horizontal="left" vertical="center" wrapText="1"/>
    </xf>
    <xf numFmtId="0" fontId="5" fillId="7" borderId="23" xfId="4" applyFont="1" applyFill="1" applyBorder="1" applyAlignment="1">
      <alignment horizontal="center" vertical="center" wrapText="1"/>
    </xf>
    <xf numFmtId="0" fontId="5" fillId="0" borderId="21" xfId="4" applyFont="1" applyBorder="1" applyAlignment="1">
      <alignment horizontal="left" vertical="center" wrapText="1"/>
    </xf>
    <xf numFmtId="0" fontId="5" fillId="0" borderId="1" xfId="4" applyFont="1" applyBorder="1" applyAlignment="1">
      <alignment horizontal="left" vertical="top" wrapText="1"/>
    </xf>
    <xf numFmtId="0" fontId="5" fillId="0" borderId="7" xfId="4" applyFont="1" applyBorder="1" applyAlignment="1">
      <alignment horizontal="left" vertical="top" wrapText="1"/>
    </xf>
    <xf numFmtId="0" fontId="5" fillId="7" borderId="30" xfId="4" applyFont="1" applyFill="1" applyBorder="1" applyAlignment="1">
      <alignment horizontal="center" vertical="center"/>
    </xf>
    <xf numFmtId="0" fontId="5" fillId="7" borderId="31" xfId="4" applyFont="1" applyFill="1" applyBorder="1" applyAlignment="1">
      <alignment horizontal="center" vertical="center"/>
    </xf>
    <xf numFmtId="182" fontId="5" fillId="0" borderId="31" xfId="5" applyNumberFormat="1" applyFont="1" applyBorder="1" applyAlignment="1">
      <alignment horizontal="left" vertical="center" wrapText="1"/>
    </xf>
    <xf numFmtId="0" fontId="5" fillId="7" borderId="31" xfId="4" applyFont="1" applyFill="1" applyBorder="1" applyAlignment="1">
      <alignment horizontal="center" vertical="center" wrapText="1"/>
    </xf>
    <xf numFmtId="182" fontId="5" fillId="0" borderId="31" xfId="4" applyNumberFormat="1" applyFont="1" applyBorder="1" applyAlignment="1">
      <alignment horizontal="left" vertical="center" wrapText="1"/>
    </xf>
    <xf numFmtId="0" fontId="11" fillId="7" borderId="40" xfId="4" applyFont="1" applyFill="1" applyBorder="1" applyAlignment="1">
      <alignment horizontal="left" vertical="center" wrapText="1"/>
    </xf>
    <xf numFmtId="0" fontId="11" fillId="7" borderId="41" xfId="4" applyFont="1" applyFill="1" applyBorder="1" applyAlignment="1">
      <alignment horizontal="left" vertical="center"/>
    </xf>
    <xf numFmtId="0" fontId="2" fillId="0" borderId="20" xfId="4" applyBorder="1" applyAlignment="1">
      <alignment horizontal="center" vertical="center"/>
    </xf>
    <xf numFmtId="0" fontId="2" fillId="0" borderId="8" xfId="4" applyBorder="1" applyAlignment="1">
      <alignment horizontal="center" vertical="center"/>
    </xf>
    <xf numFmtId="0" fontId="2" fillId="0" borderId="9" xfId="4" applyBorder="1" applyAlignment="1">
      <alignment horizontal="center" vertical="center"/>
    </xf>
    <xf numFmtId="0" fontId="2" fillId="7" borderId="20" xfId="4" applyFill="1" applyBorder="1" applyAlignment="1">
      <alignment horizontal="center" vertical="center" shrinkToFit="1"/>
    </xf>
    <xf numFmtId="0" fontId="2" fillId="7" borderId="10" xfId="4" applyFill="1" applyBorder="1" applyAlignment="1">
      <alignment horizontal="center" vertical="center" shrinkToFit="1"/>
    </xf>
    <xf numFmtId="0" fontId="2" fillId="0" borderId="20" xfId="4" applyBorder="1" applyAlignment="1">
      <alignment horizontal="left" vertical="center" shrinkToFit="1"/>
    </xf>
    <xf numFmtId="0" fontId="2" fillId="0" borderId="8" xfId="4" applyBorder="1" applyAlignment="1">
      <alignment horizontal="left" vertical="center" shrinkToFit="1"/>
    </xf>
    <xf numFmtId="0" fontId="2" fillId="0" borderId="10" xfId="4" applyBorder="1" applyAlignment="1">
      <alignment horizontal="left" vertical="center" shrinkToFit="1"/>
    </xf>
    <xf numFmtId="0" fontId="21" fillId="7" borderId="20" xfId="4" applyFont="1" applyFill="1" applyBorder="1" applyAlignment="1">
      <alignment horizontal="center" vertical="center" wrapText="1"/>
    </xf>
    <xf numFmtId="0" fontId="22" fillId="7" borderId="10" xfId="4" applyFont="1" applyFill="1" applyBorder="1" applyAlignment="1">
      <alignment horizontal="center" vertical="center"/>
    </xf>
    <xf numFmtId="0" fontId="5" fillId="0" borderId="40" xfId="4" applyFont="1" applyBorder="1" applyAlignment="1">
      <alignment horizontal="left" vertical="center"/>
    </xf>
    <xf numFmtId="0" fontId="5" fillId="0" borderId="36" xfId="4" applyFont="1" applyBorder="1" applyAlignment="1">
      <alignment horizontal="left" vertical="center"/>
    </xf>
    <xf numFmtId="0" fontId="5" fillId="0" borderId="37" xfId="4" applyFont="1" applyBorder="1" applyAlignment="1">
      <alignment horizontal="left" vertical="center"/>
    </xf>
    <xf numFmtId="0" fontId="5" fillId="7" borderId="8" xfId="6" applyFont="1" applyFill="1" applyBorder="1" applyAlignment="1">
      <alignment horizontal="center" vertical="center" wrapText="1"/>
    </xf>
    <xf numFmtId="0" fontId="12" fillId="7" borderId="8" xfId="6" applyFont="1" applyFill="1" applyBorder="1" applyAlignment="1">
      <alignment horizontal="left" vertical="center" wrapText="1"/>
    </xf>
    <xf numFmtId="0" fontId="12" fillId="7" borderId="10" xfId="6" applyFont="1" applyFill="1" applyBorder="1" applyAlignment="1">
      <alignment horizontal="left" vertical="center" wrapText="1"/>
    </xf>
    <xf numFmtId="0" fontId="12" fillId="7" borderId="38" xfId="6" applyFont="1" applyFill="1" applyBorder="1" applyAlignment="1">
      <alignment horizontal="left" vertical="center" wrapText="1"/>
    </xf>
    <xf numFmtId="0" fontId="12" fillId="7" borderId="13" xfId="6" applyFont="1" applyFill="1" applyBorder="1" applyAlignment="1">
      <alignment horizontal="left" vertical="center" wrapText="1"/>
    </xf>
    <xf numFmtId="0" fontId="25" fillId="0" borderId="0" xfId="4" applyFont="1" applyAlignment="1">
      <alignment horizontal="center" vertical="center" wrapText="1"/>
    </xf>
    <xf numFmtId="0" fontId="5" fillId="0" borderId="0" xfId="4" applyFont="1" applyAlignment="1">
      <alignment horizontal="left" vertical="center"/>
    </xf>
    <xf numFmtId="0" fontId="5" fillId="0" borderId="28" xfId="4" applyFont="1" applyBorder="1" applyAlignment="1">
      <alignment horizontal="left" vertical="center"/>
    </xf>
    <xf numFmtId="0" fontId="5" fillId="7" borderId="39" xfId="4" applyFont="1" applyFill="1" applyBorder="1" applyAlignment="1">
      <alignment horizontal="center" vertical="center" textRotation="255"/>
    </xf>
    <xf numFmtId="0" fontId="20" fillId="7" borderId="16" xfId="6" applyFont="1" applyFill="1" applyBorder="1" applyAlignment="1">
      <alignment horizontal="center" vertical="center"/>
    </xf>
    <xf numFmtId="0" fontId="20" fillId="7" borderId="4" xfId="6" applyFont="1" applyFill="1" applyBorder="1" applyAlignment="1">
      <alignment horizontal="center" vertical="center"/>
    </xf>
    <xf numFmtId="0" fontId="20" fillId="7" borderId="22" xfId="6" applyFont="1" applyFill="1" applyBorder="1" applyAlignment="1">
      <alignment horizontal="center" vertical="center" wrapText="1"/>
    </xf>
    <xf numFmtId="0" fontId="20" fillId="7" borderId="35" xfId="6" applyFont="1" applyFill="1" applyBorder="1" applyAlignment="1">
      <alignment horizontal="center" vertical="center" wrapText="1"/>
    </xf>
    <xf numFmtId="0" fontId="20" fillId="7" borderId="47" xfId="6" applyFont="1" applyFill="1" applyBorder="1" applyAlignment="1">
      <alignment horizontal="center" vertical="center" wrapText="1"/>
    </xf>
    <xf numFmtId="0" fontId="20" fillId="7" borderId="30" xfId="6" applyFont="1" applyFill="1" applyBorder="1" applyAlignment="1">
      <alignment horizontal="center" vertical="center" wrapText="1"/>
    </xf>
    <xf numFmtId="0" fontId="5" fillId="7" borderId="2" xfId="4" applyFont="1" applyFill="1" applyBorder="1" applyAlignment="1">
      <alignment horizontal="center" vertical="center" textRotation="255"/>
    </xf>
    <xf numFmtId="0" fontId="5" fillId="7" borderId="25" xfId="4" applyFont="1" applyFill="1" applyBorder="1" applyAlignment="1">
      <alignment horizontal="center" vertical="center" textRotation="255"/>
    </xf>
    <xf numFmtId="0" fontId="2" fillId="0" borderId="22" xfId="4" applyBorder="1" applyAlignment="1">
      <alignment horizontal="left" vertical="center"/>
    </xf>
    <xf numFmtId="0" fontId="2" fillId="0" borderId="43" xfId="4" applyBorder="1" applyAlignment="1">
      <alignment horizontal="left" vertical="center"/>
    </xf>
    <xf numFmtId="0" fontId="2" fillId="0" borderId="44" xfId="4" applyBorder="1" applyAlignment="1">
      <alignment horizontal="left" vertical="center"/>
    </xf>
    <xf numFmtId="0" fontId="2" fillId="0" borderId="45" xfId="4" applyBorder="1" applyAlignment="1">
      <alignment horizontal="left" vertical="center"/>
    </xf>
    <xf numFmtId="0" fontId="2" fillId="0" borderId="33" xfId="4" applyBorder="1" applyAlignment="1">
      <alignment horizontal="left" vertical="center"/>
    </xf>
    <xf numFmtId="0" fontId="2" fillId="0" borderId="46" xfId="4" applyBorder="1" applyAlignment="1">
      <alignment horizontal="left" vertical="center"/>
    </xf>
    <xf numFmtId="0" fontId="5" fillId="7" borderId="1" xfId="4" applyFont="1" applyFill="1" applyBorder="1" applyAlignment="1">
      <alignment horizontal="left" vertical="center" shrinkToFit="1"/>
    </xf>
    <xf numFmtId="0" fontId="5" fillId="0" borderId="7" xfId="4" applyFont="1" applyBorder="1" applyAlignment="1">
      <alignment horizontal="left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4" borderId="20" xfId="0" applyFont="1" applyFill="1" applyBorder="1" applyAlignment="1" applyProtection="1">
      <alignment horizontal="center" vertical="center"/>
      <protection locked="0"/>
    </xf>
    <xf numFmtId="0" fontId="11" fillId="4" borderId="10" xfId="0" applyFont="1" applyFill="1" applyBorder="1" applyAlignment="1" applyProtection="1">
      <alignment horizontal="center" vertical="center"/>
      <protection locked="0"/>
    </xf>
    <xf numFmtId="0" fontId="11" fillId="4" borderId="8" xfId="0" applyFont="1" applyFill="1" applyBorder="1" applyAlignment="1" applyProtection="1">
      <alignment horizontal="center" vertical="center"/>
      <protection locked="0"/>
    </xf>
    <xf numFmtId="0" fontId="11" fillId="0" borderId="1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0" fontId="11" fillId="4" borderId="20" xfId="1" applyNumberFormat="1" applyFont="1" applyFill="1" applyBorder="1" applyAlignment="1" applyProtection="1">
      <alignment horizontal="center" vertical="center"/>
      <protection locked="0"/>
    </xf>
    <xf numFmtId="10" fontId="11" fillId="4" borderId="10" xfId="1" applyNumberFormat="1" applyFont="1" applyFill="1" applyBorder="1" applyAlignment="1" applyProtection="1">
      <alignment horizontal="center" vertical="center"/>
      <protection locked="0"/>
    </xf>
    <xf numFmtId="0" fontId="11" fillId="4" borderId="20" xfId="0" applyFont="1" applyFill="1" applyBorder="1" applyAlignment="1" applyProtection="1">
      <alignment horizontal="center" vertical="center" wrapText="1"/>
      <protection locked="0"/>
    </xf>
    <xf numFmtId="0" fontId="11" fillId="3" borderId="20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10" xfId="0" applyFont="1" applyFill="1" applyBorder="1" applyAlignment="1" applyProtection="1">
      <alignment horizontal="left" vertical="center" wrapText="1"/>
      <protection locked="0"/>
    </xf>
    <xf numFmtId="0" fontId="11" fillId="3" borderId="20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6" fillId="5" borderId="15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78" fontId="11" fillId="3" borderId="13" xfId="0" applyNumberFormat="1" applyFont="1" applyFill="1" applyBorder="1" applyAlignment="1" applyProtection="1">
      <alignment horizontal="center" vertical="center"/>
      <protection locked="0"/>
    </xf>
    <xf numFmtId="178" fontId="11" fillId="3" borderId="14" xfId="0" applyNumberFormat="1" applyFont="1" applyFill="1" applyBorder="1" applyAlignment="1" applyProtection="1">
      <alignment horizontal="center" vertical="center"/>
      <protection locked="0"/>
    </xf>
    <xf numFmtId="178" fontId="11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0" borderId="27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178" fontId="11" fillId="3" borderId="30" xfId="0" applyNumberFormat="1" applyFont="1" applyFill="1" applyBorder="1" applyAlignment="1" applyProtection="1">
      <alignment horizontal="center" vertical="center"/>
      <protection locked="0"/>
    </xf>
    <xf numFmtId="178" fontId="11" fillId="3" borderId="31" xfId="0" applyNumberFormat="1" applyFont="1" applyFill="1" applyBorder="1" applyAlignment="1" applyProtection="1">
      <alignment horizontal="center" vertical="center"/>
      <protection locked="0"/>
    </xf>
    <xf numFmtId="178" fontId="11" fillId="3" borderId="32" xfId="0" applyNumberFormat="1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178" fontId="11" fillId="3" borderId="10" xfId="0" applyNumberFormat="1" applyFont="1" applyFill="1" applyBorder="1" applyAlignment="1" applyProtection="1">
      <alignment horizontal="center" vertical="center"/>
      <protection locked="0"/>
    </xf>
    <xf numFmtId="178" fontId="11" fillId="3" borderId="1" xfId="0" applyNumberFormat="1" applyFont="1" applyFill="1" applyBorder="1" applyAlignment="1" applyProtection="1">
      <alignment horizontal="center" vertical="center"/>
      <protection locked="0"/>
    </xf>
    <xf numFmtId="178" fontId="11" fillId="3" borderId="7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center" vertical="center" wrapText="1"/>
    </xf>
  </cellXfs>
  <cellStyles count="7">
    <cellStyle name="パーセント" xfId="1" builtinId="5"/>
    <cellStyle name="ハイパーリンク" xfId="2" builtinId="8"/>
    <cellStyle name="桁区切り 2" xfId="5" xr:uid="{FFC1BB2B-DC65-4DD7-A289-8EE65399DDD7}"/>
    <cellStyle name="標準" xfId="0" builtinId="0"/>
    <cellStyle name="標準 2" xfId="4" xr:uid="{528E1B85-3D5B-44FA-8713-FB67A98B38B7}"/>
    <cellStyle name="標準 2 3" xfId="6" xr:uid="{E9102D03-8E4D-4FFD-9D9C-D9CB7555C953}"/>
    <cellStyle name="標準 3" xfId="3" xr:uid="{6DF5C2B0-9AAC-4D3B-BD9F-3358F7B6F70F}"/>
  </cellStyles>
  <dxfs count="9"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1"/>
      </font>
      <fill>
        <patternFill patternType="solid"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1"/>
      </font>
      <fill>
        <patternFill patternType="solid"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1"/>
      </font>
      <fill>
        <patternFill patternType="solid"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M$42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N$42" lockText="1" noThreeD="1"/>
</file>

<file path=xl/ctrlProps/ctrlProp21.xml><?xml version="1.0" encoding="utf-8"?>
<formControlPr xmlns="http://schemas.microsoft.com/office/spreadsheetml/2009/9/main" objectType="CheckBox" fmlaLink="$M$36" lockText="1" noThreeD="1"/>
</file>

<file path=xl/ctrlProps/ctrlProp22.xml><?xml version="1.0" encoding="utf-8"?>
<formControlPr xmlns="http://schemas.microsoft.com/office/spreadsheetml/2009/9/main" objectType="CheckBox" fmlaLink="$N$36" lockText="1" noThreeD="1"/>
</file>

<file path=xl/ctrlProps/ctrlProp23.xml><?xml version="1.0" encoding="utf-8"?>
<formControlPr xmlns="http://schemas.microsoft.com/office/spreadsheetml/2009/9/main" objectType="CheckBox" fmlaLink="$N$40" lockText="1" noThreeD="1"/>
</file>

<file path=xl/ctrlProps/ctrlProp24.xml><?xml version="1.0" encoding="utf-8"?>
<formControlPr xmlns="http://schemas.microsoft.com/office/spreadsheetml/2009/9/main" objectType="CheckBox" fmlaLink="$M$41" lockText="1" noThreeD="1"/>
</file>

<file path=xl/ctrlProps/ctrlProp25.xml><?xml version="1.0" encoding="utf-8"?>
<formControlPr xmlns="http://schemas.microsoft.com/office/spreadsheetml/2009/9/main" objectType="CheckBox" fmlaLink="$M$40" lockText="1" noThreeD="1"/>
</file>

<file path=xl/ctrlProps/ctrlProp26.xml><?xml version="1.0" encoding="utf-8"?>
<formControlPr xmlns="http://schemas.microsoft.com/office/spreadsheetml/2009/9/main" objectType="CheckBox" fmlaLink="$N$41" lockText="1" noThreeD="1"/>
</file>

<file path=xl/ctrlProps/ctrlProp27.xml><?xml version="1.0" encoding="utf-8"?>
<formControlPr xmlns="http://schemas.microsoft.com/office/spreadsheetml/2009/9/main" objectType="CheckBox" fmlaLink="$M$39" lockText="1" noThreeD="1"/>
</file>

<file path=xl/ctrlProps/ctrlProp28.xml><?xml version="1.0" encoding="utf-8"?>
<formControlPr xmlns="http://schemas.microsoft.com/office/spreadsheetml/2009/9/main" objectType="CheckBox" fmlaLink="$N$17" lockText="1" noThreeD="1"/>
</file>

<file path=xl/ctrlProps/ctrlProp29.xml><?xml version="1.0" encoding="utf-8"?>
<formControlPr xmlns="http://schemas.microsoft.com/office/spreadsheetml/2009/9/main" objectType="CheckBox" fmlaLink="$M$17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P$17" lockText="1" noThreeD="1"/>
</file>

<file path=xl/ctrlProps/ctrlProp31.xml><?xml version="1.0" encoding="utf-8"?>
<formControlPr xmlns="http://schemas.microsoft.com/office/spreadsheetml/2009/9/main" objectType="CheckBox" fmlaLink="$O$17" lockText="1" noThreeD="1"/>
</file>

<file path=xl/ctrlProps/ctrlProp32.xml><?xml version="1.0" encoding="utf-8"?>
<formControlPr xmlns="http://schemas.microsoft.com/office/spreadsheetml/2009/9/main" objectType="CheckBox" fmlaLink="$M$16" lockText="1" noThreeD="1"/>
</file>

<file path=xl/ctrlProps/ctrlProp33.xml><?xml version="1.0" encoding="utf-8"?>
<formControlPr xmlns="http://schemas.microsoft.com/office/spreadsheetml/2009/9/main" objectType="CheckBox" fmlaLink="$N$16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M$42" lockText="1" noThreeD="1"/>
</file>

<file path=xl/ctrlProps/ctrlProp51.xml><?xml version="1.0" encoding="utf-8"?>
<formControlPr xmlns="http://schemas.microsoft.com/office/spreadsheetml/2009/9/main" objectType="CheckBox" fmlaLink="$N$42" lockText="1" noThreeD="1"/>
</file>

<file path=xl/ctrlProps/ctrlProp52.xml><?xml version="1.0" encoding="utf-8"?>
<formControlPr xmlns="http://schemas.microsoft.com/office/spreadsheetml/2009/9/main" objectType="CheckBox" fmlaLink="$M$36" lockText="1" noThreeD="1"/>
</file>

<file path=xl/ctrlProps/ctrlProp53.xml><?xml version="1.0" encoding="utf-8"?>
<formControlPr xmlns="http://schemas.microsoft.com/office/spreadsheetml/2009/9/main" objectType="CheckBox" fmlaLink="$N$36" lockText="1" noThreeD="1"/>
</file>

<file path=xl/ctrlProps/ctrlProp54.xml><?xml version="1.0" encoding="utf-8"?>
<formControlPr xmlns="http://schemas.microsoft.com/office/spreadsheetml/2009/9/main" objectType="CheckBox" fmlaLink="$N$40" lockText="1" noThreeD="1"/>
</file>

<file path=xl/ctrlProps/ctrlProp55.xml><?xml version="1.0" encoding="utf-8"?>
<formControlPr xmlns="http://schemas.microsoft.com/office/spreadsheetml/2009/9/main" objectType="CheckBox" fmlaLink="$M$41" lockText="1" noThreeD="1"/>
</file>

<file path=xl/ctrlProps/ctrlProp56.xml><?xml version="1.0" encoding="utf-8"?>
<formControlPr xmlns="http://schemas.microsoft.com/office/spreadsheetml/2009/9/main" objectType="CheckBox" fmlaLink="$M$40" lockText="1" noThreeD="1"/>
</file>

<file path=xl/ctrlProps/ctrlProp57.xml><?xml version="1.0" encoding="utf-8"?>
<formControlPr xmlns="http://schemas.microsoft.com/office/spreadsheetml/2009/9/main" objectType="CheckBox" fmlaLink="$N$41" lockText="1" noThreeD="1"/>
</file>

<file path=xl/ctrlProps/ctrlProp58.xml><?xml version="1.0" encoding="utf-8"?>
<formControlPr xmlns="http://schemas.microsoft.com/office/spreadsheetml/2009/9/main" objectType="CheckBox" fmlaLink="$M$39" lockText="1" noThreeD="1"/>
</file>

<file path=xl/ctrlProps/ctrlProp59.xml><?xml version="1.0" encoding="utf-8"?>
<formControlPr xmlns="http://schemas.microsoft.com/office/spreadsheetml/2009/9/main" objectType="CheckBox" fmlaLink="$N$17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fmlaLink="$M$17" lockText="1" noThreeD="1"/>
</file>

<file path=xl/ctrlProps/ctrlProp61.xml><?xml version="1.0" encoding="utf-8"?>
<formControlPr xmlns="http://schemas.microsoft.com/office/spreadsheetml/2009/9/main" objectType="CheckBox" fmlaLink="$P$17" lockText="1" noThreeD="1"/>
</file>

<file path=xl/ctrlProps/ctrlProp62.xml><?xml version="1.0" encoding="utf-8"?>
<formControlPr xmlns="http://schemas.microsoft.com/office/spreadsheetml/2009/9/main" objectType="CheckBox" fmlaLink="$O$17" lockText="1" noThreeD="1"/>
</file>

<file path=xl/ctrlProps/ctrlProp63.xml><?xml version="1.0" encoding="utf-8"?>
<formControlPr xmlns="http://schemas.microsoft.com/office/spreadsheetml/2009/9/main" objectType="CheckBox" fmlaLink="$M$16" lockText="1" noThreeD="1"/>
</file>

<file path=xl/ctrlProps/ctrlProp64.xml><?xml version="1.0" encoding="utf-8"?>
<formControlPr xmlns="http://schemas.microsoft.com/office/spreadsheetml/2009/9/main" objectType="CheckBox" fmlaLink="$N$16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fmlaLink="$M$42" lockText="1" noThreeD="1"/>
</file>

<file path=xl/ctrlProps/ctrlProp82.xml><?xml version="1.0" encoding="utf-8"?>
<formControlPr xmlns="http://schemas.microsoft.com/office/spreadsheetml/2009/9/main" objectType="CheckBox" checked="Checked" fmlaLink="$N$42" lockText="1" noThreeD="1"/>
</file>

<file path=xl/ctrlProps/ctrlProp83.xml><?xml version="1.0" encoding="utf-8"?>
<formControlPr xmlns="http://schemas.microsoft.com/office/spreadsheetml/2009/9/main" objectType="CheckBox" checked="Checked" fmlaLink="$M$36" lockText="1" noThreeD="1"/>
</file>

<file path=xl/ctrlProps/ctrlProp84.xml><?xml version="1.0" encoding="utf-8"?>
<formControlPr xmlns="http://schemas.microsoft.com/office/spreadsheetml/2009/9/main" objectType="CheckBox" fmlaLink="$N$36" lockText="1" noThreeD="1"/>
</file>

<file path=xl/ctrlProps/ctrlProp85.xml><?xml version="1.0" encoding="utf-8"?>
<formControlPr xmlns="http://schemas.microsoft.com/office/spreadsheetml/2009/9/main" objectType="CheckBox" checked="Checked" fmlaLink="$N$40" lockText="1" noThreeD="1"/>
</file>

<file path=xl/ctrlProps/ctrlProp86.xml><?xml version="1.0" encoding="utf-8"?>
<formControlPr xmlns="http://schemas.microsoft.com/office/spreadsheetml/2009/9/main" objectType="CheckBox" fmlaLink="$M$41" lockText="1" noThreeD="1"/>
</file>

<file path=xl/ctrlProps/ctrlProp87.xml><?xml version="1.0" encoding="utf-8"?>
<formControlPr xmlns="http://schemas.microsoft.com/office/spreadsheetml/2009/9/main" objectType="CheckBox" fmlaLink="$M$40" lockText="1" noThreeD="1"/>
</file>

<file path=xl/ctrlProps/ctrlProp88.xml><?xml version="1.0" encoding="utf-8"?>
<formControlPr xmlns="http://schemas.microsoft.com/office/spreadsheetml/2009/9/main" objectType="CheckBox" checked="Checked" fmlaLink="$N$41" lockText="1" noThreeD="1"/>
</file>

<file path=xl/ctrlProps/ctrlProp89.xml><?xml version="1.0" encoding="utf-8"?>
<formControlPr xmlns="http://schemas.microsoft.com/office/spreadsheetml/2009/9/main" objectType="CheckBox" fmlaLink="$M$39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N$17" lockText="1" noThreeD="1"/>
</file>

<file path=xl/ctrlProps/ctrlProp91.xml><?xml version="1.0" encoding="utf-8"?>
<formControlPr xmlns="http://schemas.microsoft.com/office/spreadsheetml/2009/9/main" objectType="CheckBox" checked="Checked" fmlaLink="$M$17" lockText="1" noThreeD="1"/>
</file>

<file path=xl/ctrlProps/ctrlProp92.xml><?xml version="1.0" encoding="utf-8"?>
<formControlPr xmlns="http://schemas.microsoft.com/office/spreadsheetml/2009/9/main" objectType="CheckBox" checked="Checked" fmlaLink="$P$17" lockText="1" noThreeD="1"/>
</file>

<file path=xl/ctrlProps/ctrlProp93.xml><?xml version="1.0" encoding="utf-8"?>
<formControlPr xmlns="http://schemas.microsoft.com/office/spreadsheetml/2009/9/main" objectType="CheckBox" fmlaLink="$O$17" lockText="1" noThreeD="1"/>
</file>

<file path=xl/ctrlProps/ctrlProp94.xml><?xml version="1.0" encoding="utf-8"?>
<formControlPr xmlns="http://schemas.microsoft.com/office/spreadsheetml/2009/9/main" objectType="CheckBox" fmlaLink="$M$16" lockText="1" noThreeD="1"/>
</file>

<file path=xl/ctrlProps/ctrlProp95.xml><?xml version="1.0" encoding="utf-8"?>
<formControlPr xmlns="http://schemas.microsoft.com/office/spreadsheetml/2009/9/main" objectType="CheckBox" checked="Checked" fmlaLink="$N$1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19</xdr:row>
          <xdr:rowOff>57150</xdr:rowOff>
        </xdr:from>
        <xdr:to>
          <xdr:col>5</xdr:col>
          <xdr:colOff>104775</xdr:colOff>
          <xdr:row>19</xdr:row>
          <xdr:rowOff>295275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19</xdr:row>
          <xdr:rowOff>57150</xdr:rowOff>
        </xdr:from>
        <xdr:to>
          <xdr:col>8</xdr:col>
          <xdr:colOff>47625</xdr:colOff>
          <xdr:row>19</xdr:row>
          <xdr:rowOff>295275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0</xdr:rowOff>
        </xdr:from>
        <xdr:to>
          <xdr:col>3</xdr:col>
          <xdr:colOff>771525</xdr:colOff>
          <xdr:row>35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規定なし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228600</xdr:rowOff>
        </xdr:from>
        <xdr:to>
          <xdr:col>3</xdr:col>
          <xdr:colOff>771525</xdr:colOff>
          <xdr:row>36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規定なし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37</xdr:row>
          <xdr:rowOff>28575</xdr:rowOff>
        </xdr:from>
        <xdr:to>
          <xdr:col>3</xdr:col>
          <xdr:colOff>762000</xdr:colOff>
          <xdr:row>37</xdr:row>
          <xdr:rowOff>200025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37</xdr:row>
          <xdr:rowOff>0</xdr:rowOff>
        </xdr:from>
        <xdr:to>
          <xdr:col>4</xdr:col>
          <xdr:colOff>685800</xdr:colOff>
          <xdr:row>38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38</xdr:row>
          <xdr:rowOff>19050</xdr:rowOff>
        </xdr:from>
        <xdr:to>
          <xdr:col>3</xdr:col>
          <xdr:colOff>1438275</xdr:colOff>
          <xdr:row>38</xdr:row>
          <xdr:rowOff>200025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38</xdr:row>
          <xdr:rowOff>0</xdr:rowOff>
        </xdr:from>
        <xdr:to>
          <xdr:col>3</xdr:col>
          <xdr:colOff>533400</xdr:colOff>
          <xdr:row>39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38</xdr:row>
          <xdr:rowOff>28575</xdr:rowOff>
        </xdr:from>
        <xdr:to>
          <xdr:col>4</xdr:col>
          <xdr:colOff>647700</xdr:colOff>
          <xdr:row>38</xdr:row>
          <xdr:rowOff>200025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38</xdr:row>
          <xdr:rowOff>19050</xdr:rowOff>
        </xdr:from>
        <xdr:to>
          <xdr:col>4</xdr:col>
          <xdr:colOff>1085850</xdr:colOff>
          <xdr:row>38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FSSC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39</xdr:row>
          <xdr:rowOff>0</xdr:rowOff>
        </xdr:from>
        <xdr:to>
          <xdr:col>3</xdr:col>
          <xdr:colOff>762000</xdr:colOff>
          <xdr:row>39</xdr:row>
          <xdr:rowOff>238125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39</xdr:row>
          <xdr:rowOff>0</xdr:rowOff>
        </xdr:from>
        <xdr:to>
          <xdr:col>4</xdr:col>
          <xdr:colOff>1181100</xdr:colOff>
          <xdr:row>39</xdr:row>
          <xdr:rowOff>228600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40</xdr:row>
          <xdr:rowOff>0</xdr:rowOff>
        </xdr:from>
        <xdr:to>
          <xdr:col>3</xdr:col>
          <xdr:colOff>762000</xdr:colOff>
          <xdr:row>41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40</xdr:row>
          <xdr:rowOff>0</xdr:rowOff>
        </xdr:from>
        <xdr:to>
          <xdr:col>4</xdr:col>
          <xdr:colOff>1076325</xdr:colOff>
          <xdr:row>41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41</xdr:row>
          <xdr:rowOff>0</xdr:rowOff>
        </xdr:from>
        <xdr:to>
          <xdr:col>3</xdr:col>
          <xdr:colOff>762000</xdr:colOff>
          <xdr:row>42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41</xdr:row>
          <xdr:rowOff>0</xdr:rowOff>
        </xdr:from>
        <xdr:to>
          <xdr:col>4</xdr:col>
          <xdr:colOff>1123950</xdr:colOff>
          <xdr:row>42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42</xdr:row>
          <xdr:rowOff>0</xdr:rowOff>
        </xdr:from>
        <xdr:to>
          <xdr:col>3</xdr:col>
          <xdr:colOff>762000</xdr:colOff>
          <xdr:row>43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42</xdr:row>
          <xdr:rowOff>0</xdr:rowOff>
        </xdr:from>
        <xdr:to>
          <xdr:col>4</xdr:col>
          <xdr:colOff>1076325</xdr:colOff>
          <xdr:row>43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43</xdr:row>
          <xdr:rowOff>0</xdr:rowOff>
        </xdr:from>
        <xdr:to>
          <xdr:col>3</xdr:col>
          <xdr:colOff>762000</xdr:colOff>
          <xdr:row>44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100gあたり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1657350</xdr:colOff>
          <xdr:row>42</xdr:row>
          <xdr:rowOff>219075</xdr:rowOff>
        </xdr:from>
        <xdr:to>
          <xdr:col>4</xdr:col>
          <xdr:colOff>1971675</xdr:colOff>
          <xdr:row>43</xdr:row>
          <xdr:rowOff>200025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1食あたり →単位量gを右記に記載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29</xdr:row>
          <xdr:rowOff>0</xdr:rowOff>
        </xdr:from>
        <xdr:to>
          <xdr:col>3</xdr:col>
          <xdr:colOff>762000</xdr:colOff>
          <xdr:row>30</xdr:row>
          <xdr:rowOff>9525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賞味期限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29</xdr:row>
          <xdr:rowOff>0</xdr:rowOff>
        </xdr:from>
        <xdr:to>
          <xdr:col>3</xdr:col>
          <xdr:colOff>1514475</xdr:colOff>
          <xdr:row>30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消費期限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32</xdr:row>
          <xdr:rowOff>9525</xdr:rowOff>
        </xdr:from>
        <xdr:to>
          <xdr:col>3</xdr:col>
          <xdr:colOff>1343025</xdr:colOff>
          <xdr:row>33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解凍後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33</xdr:row>
          <xdr:rowOff>9525</xdr:rowOff>
        </xdr:from>
        <xdr:to>
          <xdr:col>3</xdr:col>
          <xdr:colOff>676275</xdr:colOff>
          <xdr:row>34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32</xdr:row>
          <xdr:rowOff>19050</xdr:rowOff>
        </xdr:from>
        <xdr:to>
          <xdr:col>3</xdr:col>
          <xdr:colOff>704850</xdr:colOff>
          <xdr:row>33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33</xdr:row>
          <xdr:rowOff>28575</xdr:rowOff>
        </xdr:from>
        <xdr:to>
          <xdr:col>3</xdr:col>
          <xdr:colOff>1323975</xdr:colOff>
          <xdr:row>33</xdr:row>
          <xdr:rowOff>209550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解凍後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19050</xdr:rowOff>
        </xdr:from>
        <xdr:to>
          <xdr:col>3</xdr:col>
          <xdr:colOff>704850</xdr:colOff>
          <xdr:row>32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18</xdr:row>
          <xdr:rowOff>9525</xdr:rowOff>
        </xdr:from>
        <xdr:to>
          <xdr:col>3</xdr:col>
          <xdr:colOff>1343025</xdr:colOff>
          <xdr:row>19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混載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9525</xdr:rowOff>
        </xdr:from>
        <xdr:to>
          <xdr:col>3</xdr:col>
          <xdr:colOff>638175</xdr:colOff>
          <xdr:row>18</xdr:row>
          <xdr:rowOff>209550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単品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18</xdr:row>
          <xdr:rowOff>9525</xdr:rowOff>
        </xdr:from>
        <xdr:to>
          <xdr:col>5</xdr:col>
          <xdr:colOff>1581150</xdr:colOff>
          <xdr:row>18</xdr:row>
          <xdr:rowOff>200025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バンドル以上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19050</xdr:rowOff>
        </xdr:from>
        <xdr:to>
          <xdr:col>5</xdr:col>
          <xdr:colOff>638175</xdr:colOff>
          <xdr:row>19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CTN以上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28575</xdr:rowOff>
        </xdr:from>
        <xdr:to>
          <xdr:col>3</xdr:col>
          <xdr:colOff>714375</xdr:colOff>
          <xdr:row>17</xdr:row>
          <xdr:rowOff>200025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含有なし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17</xdr:row>
          <xdr:rowOff>28575</xdr:rowOff>
        </xdr:from>
        <xdr:to>
          <xdr:col>3</xdr:col>
          <xdr:colOff>1457325</xdr:colOff>
          <xdr:row>17</xdr:row>
          <xdr:rowOff>200025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含有あり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0</xdr:rowOff>
        </xdr:from>
        <xdr:to>
          <xdr:col>3</xdr:col>
          <xdr:colOff>771525</xdr:colOff>
          <xdr:row>35</xdr:row>
          <xdr:rowOff>9525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規定なし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228600</xdr:rowOff>
        </xdr:from>
        <xdr:to>
          <xdr:col>3</xdr:col>
          <xdr:colOff>771525</xdr:colOff>
          <xdr:row>36</xdr:row>
          <xdr:rowOff>9525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規定なし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37</xdr:row>
          <xdr:rowOff>28575</xdr:rowOff>
        </xdr:from>
        <xdr:to>
          <xdr:col>3</xdr:col>
          <xdr:colOff>762000</xdr:colOff>
          <xdr:row>37</xdr:row>
          <xdr:rowOff>200025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2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37</xdr:row>
          <xdr:rowOff>0</xdr:rowOff>
        </xdr:from>
        <xdr:to>
          <xdr:col>4</xdr:col>
          <xdr:colOff>685800</xdr:colOff>
          <xdr:row>38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38</xdr:row>
          <xdr:rowOff>19050</xdr:rowOff>
        </xdr:from>
        <xdr:to>
          <xdr:col>3</xdr:col>
          <xdr:colOff>1438275</xdr:colOff>
          <xdr:row>38</xdr:row>
          <xdr:rowOff>200025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38</xdr:row>
          <xdr:rowOff>0</xdr:rowOff>
        </xdr:from>
        <xdr:to>
          <xdr:col>3</xdr:col>
          <xdr:colOff>533400</xdr:colOff>
          <xdr:row>39</xdr:row>
          <xdr:rowOff>9525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2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38</xdr:row>
          <xdr:rowOff>28575</xdr:rowOff>
        </xdr:from>
        <xdr:to>
          <xdr:col>4</xdr:col>
          <xdr:colOff>647700</xdr:colOff>
          <xdr:row>38</xdr:row>
          <xdr:rowOff>200025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2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38</xdr:row>
          <xdr:rowOff>19050</xdr:rowOff>
        </xdr:from>
        <xdr:to>
          <xdr:col>4</xdr:col>
          <xdr:colOff>1085850</xdr:colOff>
          <xdr:row>38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2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FSSC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39</xdr:row>
          <xdr:rowOff>0</xdr:rowOff>
        </xdr:from>
        <xdr:to>
          <xdr:col>3</xdr:col>
          <xdr:colOff>762000</xdr:colOff>
          <xdr:row>39</xdr:row>
          <xdr:rowOff>238125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2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39</xdr:row>
          <xdr:rowOff>0</xdr:rowOff>
        </xdr:from>
        <xdr:to>
          <xdr:col>4</xdr:col>
          <xdr:colOff>1181100</xdr:colOff>
          <xdr:row>39</xdr:row>
          <xdr:rowOff>228600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2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40</xdr:row>
          <xdr:rowOff>0</xdr:rowOff>
        </xdr:from>
        <xdr:to>
          <xdr:col>3</xdr:col>
          <xdr:colOff>762000</xdr:colOff>
          <xdr:row>41</xdr:row>
          <xdr:rowOff>9525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2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40</xdr:row>
          <xdr:rowOff>0</xdr:rowOff>
        </xdr:from>
        <xdr:to>
          <xdr:col>4</xdr:col>
          <xdr:colOff>1076325</xdr:colOff>
          <xdr:row>41</xdr:row>
          <xdr:rowOff>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2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41</xdr:row>
          <xdr:rowOff>0</xdr:rowOff>
        </xdr:from>
        <xdr:to>
          <xdr:col>3</xdr:col>
          <xdr:colOff>762000</xdr:colOff>
          <xdr:row>42</xdr:row>
          <xdr:rowOff>9525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2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41</xdr:row>
          <xdr:rowOff>0</xdr:rowOff>
        </xdr:from>
        <xdr:to>
          <xdr:col>4</xdr:col>
          <xdr:colOff>1123950</xdr:colOff>
          <xdr:row>42</xdr:row>
          <xdr:rowOff>9525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2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42</xdr:row>
          <xdr:rowOff>0</xdr:rowOff>
        </xdr:from>
        <xdr:to>
          <xdr:col>3</xdr:col>
          <xdr:colOff>762000</xdr:colOff>
          <xdr:row>43</xdr:row>
          <xdr:rowOff>9525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2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42</xdr:row>
          <xdr:rowOff>0</xdr:rowOff>
        </xdr:from>
        <xdr:to>
          <xdr:col>4</xdr:col>
          <xdr:colOff>1076325</xdr:colOff>
          <xdr:row>43</xdr:row>
          <xdr:rowOff>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2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43</xdr:row>
          <xdr:rowOff>0</xdr:rowOff>
        </xdr:from>
        <xdr:to>
          <xdr:col>3</xdr:col>
          <xdr:colOff>762000</xdr:colOff>
          <xdr:row>44</xdr:row>
          <xdr:rowOff>9525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2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100gあたり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1657350</xdr:colOff>
          <xdr:row>42</xdr:row>
          <xdr:rowOff>219075</xdr:rowOff>
        </xdr:from>
        <xdr:to>
          <xdr:col>4</xdr:col>
          <xdr:colOff>1971675</xdr:colOff>
          <xdr:row>43</xdr:row>
          <xdr:rowOff>200025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2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1食あたり →単位量gを右記に記載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29</xdr:row>
          <xdr:rowOff>0</xdr:rowOff>
        </xdr:from>
        <xdr:to>
          <xdr:col>3</xdr:col>
          <xdr:colOff>762000</xdr:colOff>
          <xdr:row>30</xdr:row>
          <xdr:rowOff>9525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2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賞味期限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29</xdr:row>
          <xdr:rowOff>0</xdr:rowOff>
        </xdr:from>
        <xdr:to>
          <xdr:col>3</xdr:col>
          <xdr:colOff>1514475</xdr:colOff>
          <xdr:row>30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2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消費期限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32</xdr:row>
          <xdr:rowOff>9525</xdr:rowOff>
        </xdr:from>
        <xdr:to>
          <xdr:col>3</xdr:col>
          <xdr:colOff>1343025</xdr:colOff>
          <xdr:row>33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2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解凍後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33</xdr:row>
          <xdr:rowOff>9525</xdr:rowOff>
        </xdr:from>
        <xdr:to>
          <xdr:col>3</xdr:col>
          <xdr:colOff>676275</xdr:colOff>
          <xdr:row>34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2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32</xdr:row>
          <xdr:rowOff>19050</xdr:rowOff>
        </xdr:from>
        <xdr:to>
          <xdr:col>3</xdr:col>
          <xdr:colOff>704850</xdr:colOff>
          <xdr:row>33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2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33</xdr:row>
          <xdr:rowOff>28575</xdr:rowOff>
        </xdr:from>
        <xdr:to>
          <xdr:col>3</xdr:col>
          <xdr:colOff>1323975</xdr:colOff>
          <xdr:row>33</xdr:row>
          <xdr:rowOff>209550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2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解凍後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19050</xdr:rowOff>
        </xdr:from>
        <xdr:to>
          <xdr:col>3</xdr:col>
          <xdr:colOff>704850</xdr:colOff>
          <xdr:row>32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2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18</xdr:row>
          <xdr:rowOff>9525</xdr:rowOff>
        </xdr:from>
        <xdr:to>
          <xdr:col>3</xdr:col>
          <xdr:colOff>1343025</xdr:colOff>
          <xdr:row>19</xdr:row>
          <xdr:rowOff>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2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混載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9525</xdr:rowOff>
        </xdr:from>
        <xdr:to>
          <xdr:col>3</xdr:col>
          <xdr:colOff>638175</xdr:colOff>
          <xdr:row>18</xdr:row>
          <xdr:rowOff>209550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2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単品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18</xdr:row>
          <xdr:rowOff>9525</xdr:rowOff>
        </xdr:from>
        <xdr:to>
          <xdr:col>5</xdr:col>
          <xdr:colOff>1581150</xdr:colOff>
          <xdr:row>18</xdr:row>
          <xdr:rowOff>200025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2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バンドル以上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19050</xdr:rowOff>
        </xdr:from>
        <xdr:to>
          <xdr:col>5</xdr:col>
          <xdr:colOff>638175</xdr:colOff>
          <xdr:row>19</xdr:row>
          <xdr:rowOff>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2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CTN以上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28575</xdr:rowOff>
        </xdr:from>
        <xdr:to>
          <xdr:col>3</xdr:col>
          <xdr:colOff>714375</xdr:colOff>
          <xdr:row>17</xdr:row>
          <xdr:rowOff>200025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2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含有なし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17</xdr:row>
          <xdr:rowOff>28575</xdr:rowOff>
        </xdr:from>
        <xdr:to>
          <xdr:col>3</xdr:col>
          <xdr:colOff>1457325</xdr:colOff>
          <xdr:row>17</xdr:row>
          <xdr:rowOff>200025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2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含有あり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0</xdr:rowOff>
        </xdr:from>
        <xdr:to>
          <xdr:col>3</xdr:col>
          <xdr:colOff>771525</xdr:colOff>
          <xdr:row>35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規定なし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228600</xdr:rowOff>
        </xdr:from>
        <xdr:to>
          <xdr:col>3</xdr:col>
          <xdr:colOff>771525</xdr:colOff>
          <xdr:row>36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規定なし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37</xdr:row>
          <xdr:rowOff>28575</xdr:rowOff>
        </xdr:from>
        <xdr:to>
          <xdr:col>3</xdr:col>
          <xdr:colOff>762000</xdr:colOff>
          <xdr:row>37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37</xdr:row>
          <xdr:rowOff>0</xdr:rowOff>
        </xdr:from>
        <xdr:to>
          <xdr:col>4</xdr:col>
          <xdr:colOff>685800</xdr:colOff>
          <xdr:row>38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3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38</xdr:row>
          <xdr:rowOff>19050</xdr:rowOff>
        </xdr:from>
        <xdr:to>
          <xdr:col>3</xdr:col>
          <xdr:colOff>1438275</xdr:colOff>
          <xdr:row>38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3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38</xdr:row>
          <xdr:rowOff>0</xdr:rowOff>
        </xdr:from>
        <xdr:to>
          <xdr:col>3</xdr:col>
          <xdr:colOff>533400</xdr:colOff>
          <xdr:row>39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3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38</xdr:row>
          <xdr:rowOff>28575</xdr:rowOff>
        </xdr:from>
        <xdr:to>
          <xdr:col>4</xdr:col>
          <xdr:colOff>647700</xdr:colOff>
          <xdr:row>38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3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38</xdr:row>
          <xdr:rowOff>19050</xdr:rowOff>
        </xdr:from>
        <xdr:to>
          <xdr:col>4</xdr:col>
          <xdr:colOff>1085850</xdr:colOff>
          <xdr:row>38</xdr:row>
          <xdr:rowOff>200025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3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FSSC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39</xdr:row>
          <xdr:rowOff>0</xdr:rowOff>
        </xdr:from>
        <xdr:to>
          <xdr:col>3</xdr:col>
          <xdr:colOff>762000</xdr:colOff>
          <xdr:row>39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3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39</xdr:row>
          <xdr:rowOff>0</xdr:rowOff>
        </xdr:from>
        <xdr:to>
          <xdr:col>4</xdr:col>
          <xdr:colOff>1181100</xdr:colOff>
          <xdr:row>39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40</xdr:row>
          <xdr:rowOff>0</xdr:rowOff>
        </xdr:from>
        <xdr:to>
          <xdr:col>3</xdr:col>
          <xdr:colOff>762000</xdr:colOff>
          <xdr:row>41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3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40</xdr:row>
          <xdr:rowOff>0</xdr:rowOff>
        </xdr:from>
        <xdr:to>
          <xdr:col>4</xdr:col>
          <xdr:colOff>1076325</xdr:colOff>
          <xdr:row>41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3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41</xdr:row>
          <xdr:rowOff>0</xdr:rowOff>
        </xdr:from>
        <xdr:to>
          <xdr:col>3</xdr:col>
          <xdr:colOff>762000</xdr:colOff>
          <xdr:row>42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3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41</xdr:row>
          <xdr:rowOff>0</xdr:rowOff>
        </xdr:from>
        <xdr:to>
          <xdr:col>4</xdr:col>
          <xdr:colOff>1123950</xdr:colOff>
          <xdr:row>42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42</xdr:row>
          <xdr:rowOff>0</xdr:rowOff>
        </xdr:from>
        <xdr:to>
          <xdr:col>3</xdr:col>
          <xdr:colOff>762000</xdr:colOff>
          <xdr:row>43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3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42</xdr:row>
          <xdr:rowOff>0</xdr:rowOff>
        </xdr:from>
        <xdr:to>
          <xdr:col>4</xdr:col>
          <xdr:colOff>1076325</xdr:colOff>
          <xdr:row>43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3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提出不可/未実施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43</xdr:row>
          <xdr:rowOff>0</xdr:rowOff>
        </xdr:from>
        <xdr:to>
          <xdr:col>3</xdr:col>
          <xdr:colOff>762000</xdr:colOff>
          <xdr:row>44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3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100gあたり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1657350</xdr:colOff>
          <xdr:row>42</xdr:row>
          <xdr:rowOff>219075</xdr:rowOff>
        </xdr:from>
        <xdr:to>
          <xdr:col>4</xdr:col>
          <xdr:colOff>1971675</xdr:colOff>
          <xdr:row>43</xdr:row>
          <xdr:rowOff>200025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3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1食あたり →単位量gを右記に記載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29</xdr:row>
          <xdr:rowOff>0</xdr:rowOff>
        </xdr:from>
        <xdr:to>
          <xdr:col>3</xdr:col>
          <xdr:colOff>762000</xdr:colOff>
          <xdr:row>30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3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賞味期限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29</xdr:row>
          <xdr:rowOff>0</xdr:rowOff>
        </xdr:from>
        <xdr:to>
          <xdr:col>3</xdr:col>
          <xdr:colOff>1514475</xdr:colOff>
          <xdr:row>30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3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808080" mc:Ignorable="a14" a14:legacySpreadsheetColorIndex="2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消費期限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32</xdr:row>
          <xdr:rowOff>9525</xdr:rowOff>
        </xdr:from>
        <xdr:to>
          <xdr:col>3</xdr:col>
          <xdr:colOff>1343025</xdr:colOff>
          <xdr:row>33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3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解凍後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33</xdr:row>
          <xdr:rowOff>9525</xdr:rowOff>
        </xdr:from>
        <xdr:to>
          <xdr:col>3</xdr:col>
          <xdr:colOff>676275</xdr:colOff>
          <xdr:row>34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3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32</xdr:row>
          <xdr:rowOff>19050</xdr:rowOff>
        </xdr:from>
        <xdr:to>
          <xdr:col>3</xdr:col>
          <xdr:colOff>704850</xdr:colOff>
          <xdr:row>33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3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33</xdr:row>
          <xdr:rowOff>28575</xdr:rowOff>
        </xdr:from>
        <xdr:to>
          <xdr:col>3</xdr:col>
          <xdr:colOff>1323975</xdr:colOff>
          <xdr:row>33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3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解凍後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19050</xdr:rowOff>
        </xdr:from>
        <xdr:to>
          <xdr:col>3</xdr:col>
          <xdr:colOff>704850</xdr:colOff>
          <xdr:row>32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3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18</xdr:row>
          <xdr:rowOff>9525</xdr:rowOff>
        </xdr:from>
        <xdr:to>
          <xdr:col>3</xdr:col>
          <xdr:colOff>1343025</xdr:colOff>
          <xdr:row>19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3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混載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9525</xdr:rowOff>
        </xdr:from>
        <xdr:to>
          <xdr:col>3</xdr:col>
          <xdr:colOff>638175</xdr:colOff>
          <xdr:row>18</xdr:row>
          <xdr:rowOff>209550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3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単品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18</xdr:row>
          <xdr:rowOff>9525</xdr:rowOff>
        </xdr:from>
        <xdr:to>
          <xdr:col>5</xdr:col>
          <xdr:colOff>1581150</xdr:colOff>
          <xdr:row>18</xdr:row>
          <xdr:rowOff>200025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3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バンドル以上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19050</xdr:rowOff>
        </xdr:from>
        <xdr:to>
          <xdr:col>5</xdr:col>
          <xdr:colOff>638175</xdr:colOff>
          <xdr:row>19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3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89999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CTN以上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28575</xdr:rowOff>
        </xdr:from>
        <xdr:to>
          <xdr:col>3</xdr:col>
          <xdr:colOff>714375</xdr:colOff>
          <xdr:row>17</xdr:row>
          <xdr:rowOff>200025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3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含有なし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17</xdr:row>
          <xdr:rowOff>28575</xdr:rowOff>
        </xdr:from>
        <xdr:to>
          <xdr:col>3</xdr:col>
          <xdr:colOff>1457325</xdr:colOff>
          <xdr:row>17</xdr:row>
          <xdr:rowOff>200025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3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含有あり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26" Type="http://schemas.openxmlformats.org/officeDocument/2006/relationships/ctrlProp" Target="../ctrlProps/ctrlProp2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0.xml"/><Relationship Id="rId34" Type="http://schemas.openxmlformats.org/officeDocument/2006/relationships/ctrlProp" Target="../ctrlProps/ctrlProp33.x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5" Type="http://schemas.openxmlformats.org/officeDocument/2006/relationships/ctrlProp" Target="../ctrlProps/ctrlProp24.xml"/><Relationship Id="rId33" Type="http://schemas.openxmlformats.org/officeDocument/2006/relationships/ctrlProp" Target="../ctrlProps/ctrlProp3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5.xml"/><Relationship Id="rId20" Type="http://schemas.openxmlformats.org/officeDocument/2006/relationships/ctrlProp" Target="../ctrlProps/ctrlProp19.xml"/><Relationship Id="rId29" Type="http://schemas.openxmlformats.org/officeDocument/2006/relationships/ctrlProp" Target="../ctrlProps/ctrlProp2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24" Type="http://schemas.openxmlformats.org/officeDocument/2006/relationships/ctrlProp" Target="../ctrlProps/ctrlProp23.xml"/><Relationship Id="rId32" Type="http://schemas.openxmlformats.org/officeDocument/2006/relationships/ctrlProp" Target="../ctrlProps/ctrlProp31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10" Type="http://schemas.openxmlformats.org/officeDocument/2006/relationships/ctrlProp" Target="../ctrlProps/ctrlProp9.xml"/><Relationship Id="rId19" Type="http://schemas.openxmlformats.org/officeDocument/2006/relationships/ctrlProp" Target="../ctrlProps/ctrlProp18.xml"/><Relationship Id="rId31" Type="http://schemas.openxmlformats.org/officeDocument/2006/relationships/ctrlProp" Target="../ctrlProps/ctrlProp30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30" Type="http://schemas.openxmlformats.org/officeDocument/2006/relationships/ctrlProp" Target="../ctrlProps/ctrlProp29.xml"/><Relationship Id="rId8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3.xml"/><Relationship Id="rId18" Type="http://schemas.openxmlformats.org/officeDocument/2006/relationships/ctrlProp" Target="../ctrlProps/ctrlProp48.xml"/><Relationship Id="rId26" Type="http://schemas.openxmlformats.org/officeDocument/2006/relationships/ctrlProp" Target="../ctrlProps/ctrlProp56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1.xml"/><Relationship Id="rId34" Type="http://schemas.openxmlformats.org/officeDocument/2006/relationships/ctrlProp" Target="../ctrlProps/ctrlProp64.xml"/><Relationship Id="rId7" Type="http://schemas.openxmlformats.org/officeDocument/2006/relationships/ctrlProp" Target="../ctrlProps/ctrlProp37.xml"/><Relationship Id="rId12" Type="http://schemas.openxmlformats.org/officeDocument/2006/relationships/ctrlProp" Target="../ctrlProps/ctrlProp42.xml"/><Relationship Id="rId17" Type="http://schemas.openxmlformats.org/officeDocument/2006/relationships/ctrlProp" Target="../ctrlProps/ctrlProp47.xml"/><Relationship Id="rId25" Type="http://schemas.openxmlformats.org/officeDocument/2006/relationships/ctrlProp" Target="../ctrlProps/ctrlProp55.xml"/><Relationship Id="rId33" Type="http://schemas.openxmlformats.org/officeDocument/2006/relationships/ctrlProp" Target="../ctrlProps/ctrlProp6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6.xml"/><Relationship Id="rId20" Type="http://schemas.openxmlformats.org/officeDocument/2006/relationships/ctrlProp" Target="../ctrlProps/ctrlProp50.xml"/><Relationship Id="rId29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24" Type="http://schemas.openxmlformats.org/officeDocument/2006/relationships/ctrlProp" Target="../ctrlProps/ctrlProp54.xml"/><Relationship Id="rId32" Type="http://schemas.openxmlformats.org/officeDocument/2006/relationships/ctrlProp" Target="../ctrlProps/ctrlProp62.xml"/><Relationship Id="rId5" Type="http://schemas.openxmlformats.org/officeDocument/2006/relationships/ctrlProp" Target="../ctrlProps/ctrlProp35.xml"/><Relationship Id="rId15" Type="http://schemas.openxmlformats.org/officeDocument/2006/relationships/ctrlProp" Target="../ctrlProps/ctrlProp45.xml"/><Relationship Id="rId23" Type="http://schemas.openxmlformats.org/officeDocument/2006/relationships/ctrlProp" Target="../ctrlProps/ctrlProp53.xml"/><Relationship Id="rId28" Type="http://schemas.openxmlformats.org/officeDocument/2006/relationships/ctrlProp" Target="../ctrlProps/ctrlProp58.xml"/><Relationship Id="rId10" Type="http://schemas.openxmlformats.org/officeDocument/2006/relationships/ctrlProp" Target="../ctrlProps/ctrlProp40.xml"/><Relationship Id="rId19" Type="http://schemas.openxmlformats.org/officeDocument/2006/relationships/ctrlProp" Target="../ctrlProps/ctrlProp49.xml"/><Relationship Id="rId31" Type="http://schemas.openxmlformats.org/officeDocument/2006/relationships/ctrlProp" Target="../ctrlProps/ctrlProp61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Relationship Id="rId14" Type="http://schemas.openxmlformats.org/officeDocument/2006/relationships/ctrlProp" Target="../ctrlProps/ctrlProp44.xml"/><Relationship Id="rId22" Type="http://schemas.openxmlformats.org/officeDocument/2006/relationships/ctrlProp" Target="../ctrlProps/ctrlProp52.xml"/><Relationship Id="rId27" Type="http://schemas.openxmlformats.org/officeDocument/2006/relationships/ctrlProp" Target="../ctrlProps/ctrlProp57.xml"/><Relationship Id="rId30" Type="http://schemas.openxmlformats.org/officeDocument/2006/relationships/ctrlProp" Target="../ctrlProps/ctrlProp60.xml"/><Relationship Id="rId8" Type="http://schemas.openxmlformats.org/officeDocument/2006/relationships/ctrlProp" Target="../ctrlProps/ctrlProp38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8" Type="http://schemas.openxmlformats.org/officeDocument/2006/relationships/ctrlProp" Target="../ctrlProps/ctrlProp6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B66D8-CD86-4203-9156-16F9094B684C}">
  <sheetPr>
    <tabColor rgb="FFFFFF00"/>
    <pageSetUpPr fitToPage="1"/>
  </sheetPr>
  <dimension ref="A1:O123"/>
  <sheetViews>
    <sheetView showGridLines="0" tabSelected="1" zoomScaleNormal="100" workbookViewId="0">
      <selection activeCell="D16" sqref="D16:O16"/>
    </sheetView>
  </sheetViews>
  <sheetFormatPr defaultRowHeight="18.75"/>
  <cols>
    <col min="1" max="2" width="9" style="64"/>
    <col min="3" max="3" width="11.375" style="64" customWidth="1"/>
    <col min="4" max="4" width="4.875" style="64" customWidth="1"/>
    <col min="5" max="5" width="6.25" style="64" customWidth="1"/>
    <col min="6" max="9" width="4.875" style="64" customWidth="1"/>
    <col min="10" max="11" width="9" style="64"/>
    <col min="12" max="12" width="4.875" style="64" customWidth="1"/>
    <col min="13" max="13" width="11.375" style="64" customWidth="1"/>
    <col min="14" max="16384" width="9" style="64"/>
  </cols>
  <sheetData>
    <row r="1" spans="1:15">
      <c r="A1" s="172" t="s">
        <v>170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</row>
    <row r="2" spans="1:15">
      <c r="A2" s="173" t="s">
        <v>169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15" ht="12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5" ht="25.5" customHeight="1">
      <c r="A4" s="171" t="s">
        <v>171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</row>
    <row r="5" spans="1:15" ht="25.5" customHeight="1" thickBot="1">
      <c r="A5" s="65"/>
      <c r="B5" s="65"/>
      <c r="C5" s="65"/>
      <c r="D5" s="65"/>
      <c r="E5" s="65"/>
      <c r="F5" s="65"/>
      <c r="G5" s="65"/>
      <c r="H5" s="65"/>
      <c r="I5" s="65"/>
      <c r="J5" s="65"/>
      <c r="K5" s="66" t="s">
        <v>133</v>
      </c>
      <c r="L5" s="111"/>
      <c r="M5" s="112"/>
      <c r="N5" s="112"/>
      <c r="O5" s="112"/>
    </row>
    <row r="6" spans="1:15" ht="30" customHeight="1">
      <c r="A6" s="113" t="s">
        <v>134</v>
      </c>
      <c r="B6" s="115" t="s">
        <v>135</v>
      </c>
      <c r="C6" s="115"/>
      <c r="D6" s="116"/>
      <c r="E6" s="116"/>
      <c r="F6" s="116"/>
      <c r="G6" s="116"/>
      <c r="H6" s="116"/>
      <c r="I6" s="116"/>
      <c r="J6" s="117" t="s">
        <v>136</v>
      </c>
      <c r="K6" s="117"/>
      <c r="L6" s="116"/>
      <c r="M6" s="116"/>
      <c r="N6" s="116"/>
      <c r="O6" s="118"/>
    </row>
    <row r="7" spans="1:15" ht="30" customHeight="1">
      <c r="A7" s="114"/>
      <c r="B7" s="119" t="s">
        <v>137</v>
      </c>
      <c r="C7" s="119"/>
      <c r="D7" s="120"/>
      <c r="E7" s="120"/>
      <c r="F7" s="67" t="s">
        <v>138</v>
      </c>
      <c r="G7" s="120"/>
      <c r="H7" s="120"/>
      <c r="I7" s="67" t="s">
        <v>139</v>
      </c>
      <c r="J7" s="121" t="s">
        <v>140</v>
      </c>
      <c r="K7" s="121"/>
      <c r="L7" s="122"/>
      <c r="M7" s="123"/>
      <c r="N7" s="124"/>
      <c r="O7" s="68" t="s">
        <v>141</v>
      </c>
    </row>
    <row r="8" spans="1:15" ht="30" customHeight="1">
      <c r="A8" s="114"/>
      <c r="B8" s="125" t="s">
        <v>142</v>
      </c>
      <c r="C8" s="126"/>
      <c r="D8" s="127"/>
      <c r="E8" s="128"/>
      <c r="F8" s="128"/>
      <c r="G8" s="129"/>
      <c r="H8" s="130" t="s">
        <v>143</v>
      </c>
      <c r="I8" s="131"/>
      <c r="J8" s="130"/>
      <c r="K8" s="132"/>
      <c r="L8" s="132"/>
      <c r="M8" s="132"/>
      <c r="N8" s="132"/>
      <c r="O8" s="133"/>
    </row>
    <row r="9" spans="1:15" ht="30" customHeight="1">
      <c r="A9" s="114"/>
      <c r="B9" s="125" t="s">
        <v>144</v>
      </c>
      <c r="C9" s="126"/>
      <c r="D9" s="67" t="s">
        <v>145</v>
      </c>
      <c r="E9" s="134"/>
      <c r="F9" s="135"/>
      <c r="G9" s="136"/>
      <c r="H9" s="137"/>
      <c r="I9" s="138"/>
      <c r="J9" s="138"/>
      <c r="K9" s="138"/>
      <c r="L9" s="138"/>
      <c r="M9" s="138"/>
      <c r="N9" s="138"/>
      <c r="O9" s="139"/>
    </row>
    <row r="10" spans="1:15" ht="30" customHeight="1">
      <c r="A10" s="114"/>
      <c r="B10" s="119" t="s">
        <v>146</v>
      </c>
      <c r="C10" s="119"/>
      <c r="D10" s="120"/>
      <c r="E10" s="120"/>
      <c r="F10" s="120"/>
      <c r="G10" s="120"/>
      <c r="H10" s="120"/>
      <c r="I10" s="120"/>
      <c r="J10" s="189" t="s">
        <v>147</v>
      </c>
      <c r="K10" s="189"/>
      <c r="L10" s="120"/>
      <c r="M10" s="120"/>
      <c r="N10" s="120"/>
      <c r="O10" s="190"/>
    </row>
    <row r="11" spans="1:15" ht="87" customHeight="1">
      <c r="A11" s="114"/>
      <c r="B11" s="119" t="s">
        <v>148</v>
      </c>
      <c r="C11" s="119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5"/>
    </row>
    <row r="12" spans="1:15" ht="30" customHeight="1" thickBot="1">
      <c r="A12" s="114"/>
      <c r="B12" s="146" t="s">
        <v>149</v>
      </c>
      <c r="C12" s="147"/>
      <c r="D12" s="148"/>
      <c r="E12" s="148"/>
      <c r="F12" s="148"/>
      <c r="G12" s="148"/>
      <c r="H12" s="149" t="s">
        <v>141</v>
      </c>
      <c r="I12" s="149"/>
      <c r="J12" s="149" t="s">
        <v>150</v>
      </c>
      <c r="K12" s="149"/>
      <c r="L12" s="150"/>
      <c r="M12" s="150"/>
      <c r="N12" s="150"/>
      <c r="O12" s="69" t="s">
        <v>141</v>
      </c>
    </row>
    <row r="13" spans="1:15" ht="39.950000000000003" customHeight="1">
      <c r="A13" s="181" t="s">
        <v>151</v>
      </c>
      <c r="B13" s="115" t="s">
        <v>152</v>
      </c>
      <c r="C13" s="115"/>
      <c r="D13" s="116"/>
      <c r="E13" s="116"/>
      <c r="F13" s="116"/>
      <c r="G13" s="116"/>
      <c r="H13" s="116"/>
      <c r="I13" s="116"/>
      <c r="J13" s="117" t="s">
        <v>153</v>
      </c>
      <c r="K13" s="117"/>
      <c r="L13" s="116"/>
      <c r="M13" s="116"/>
      <c r="N13" s="116"/>
      <c r="O13" s="118"/>
    </row>
    <row r="14" spans="1:15" ht="39.950000000000003" customHeight="1" thickBot="1">
      <c r="A14" s="182"/>
      <c r="B14" s="140" t="s">
        <v>154</v>
      </c>
      <c r="C14" s="140"/>
      <c r="D14" s="141"/>
      <c r="E14" s="141"/>
      <c r="F14" s="141"/>
      <c r="G14" s="141"/>
      <c r="H14" s="141"/>
      <c r="I14" s="141"/>
      <c r="J14" s="142" t="s">
        <v>155</v>
      </c>
      <c r="K14" s="142"/>
      <c r="L14" s="141"/>
      <c r="M14" s="141"/>
      <c r="N14" s="141"/>
      <c r="O14" s="143"/>
    </row>
    <row r="15" spans="1:15" s="70" customFormat="1" ht="42" customHeight="1">
      <c r="A15" s="113" t="s">
        <v>156</v>
      </c>
      <c r="B15" s="175" t="s">
        <v>173</v>
      </c>
      <c r="C15" s="176"/>
      <c r="D15" s="106"/>
      <c r="E15" s="107"/>
      <c r="F15" s="107"/>
      <c r="G15" s="107"/>
      <c r="H15" s="107"/>
      <c r="I15" s="107"/>
      <c r="J15" s="108" t="s">
        <v>174</v>
      </c>
      <c r="K15" s="109"/>
      <c r="L15" s="106"/>
      <c r="M15" s="107"/>
      <c r="N15" s="107"/>
      <c r="O15" s="110"/>
    </row>
    <row r="16" spans="1:15" s="70" customFormat="1" ht="63" customHeight="1">
      <c r="A16" s="114"/>
      <c r="B16" s="85" t="s">
        <v>159</v>
      </c>
      <c r="C16" s="86"/>
      <c r="D16" s="87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9"/>
    </row>
    <row r="17" spans="1:15" s="70" customFormat="1" ht="20.100000000000001" customHeight="1">
      <c r="A17" s="114"/>
      <c r="B17" s="177" t="s">
        <v>172</v>
      </c>
      <c r="C17" s="178"/>
      <c r="D17" s="90"/>
      <c r="E17" s="91"/>
      <c r="F17" s="94" t="s">
        <v>161</v>
      </c>
      <c r="G17" s="95"/>
      <c r="H17" s="94" t="s">
        <v>162</v>
      </c>
      <c r="I17" s="98"/>
      <c r="J17" s="95"/>
      <c r="K17" s="72" t="s">
        <v>167</v>
      </c>
      <c r="L17" s="100"/>
      <c r="M17" s="101"/>
      <c r="N17" s="101"/>
      <c r="O17" s="102"/>
    </row>
    <row r="18" spans="1:15" s="70" customFormat="1" ht="20.100000000000001" customHeight="1">
      <c r="A18" s="114"/>
      <c r="B18" s="179"/>
      <c r="C18" s="180"/>
      <c r="D18" s="92"/>
      <c r="E18" s="93"/>
      <c r="F18" s="96"/>
      <c r="G18" s="97"/>
      <c r="H18" s="96"/>
      <c r="I18" s="99"/>
      <c r="J18" s="97"/>
      <c r="K18" s="74" t="s">
        <v>168</v>
      </c>
      <c r="L18" s="103"/>
      <c r="M18" s="104"/>
      <c r="N18" s="104"/>
      <c r="O18" s="105"/>
    </row>
    <row r="19" spans="1:15" s="70" customFormat="1" ht="39.75" customHeight="1">
      <c r="A19" s="114"/>
      <c r="B19" s="75" t="s">
        <v>166</v>
      </c>
      <c r="C19" s="76"/>
      <c r="D19" s="77"/>
      <c r="E19" s="78"/>
      <c r="F19" s="78"/>
      <c r="G19" s="79"/>
      <c r="H19" s="80" t="s">
        <v>163</v>
      </c>
      <c r="I19" s="81"/>
      <c r="J19" s="81"/>
      <c r="K19" s="82"/>
      <c r="L19" s="83"/>
      <c r="M19" s="83"/>
      <c r="N19" s="83"/>
      <c r="O19" s="84"/>
    </row>
    <row r="20" spans="1:15" s="70" customFormat="1" ht="30" customHeight="1">
      <c r="A20" s="114"/>
      <c r="B20" s="166" t="s">
        <v>164</v>
      </c>
      <c r="C20" s="76"/>
      <c r="D20" s="153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5"/>
    </row>
    <row r="21" spans="1:15" s="70" customFormat="1" ht="35.25" customHeight="1">
      <c r="A21" s="114"/>
      <c r="B21" s="166"/>
      <c r="C21" s="76"/>
      <c r="D21" s="156" t="s">
        <v>160</v>
      </c>
      <c r="E21" s="157"/>
      <c r="F21" s="158"/>
      <c r="G21" s="159"/>
      <c r="H21" s="159"/>
      <c r="I21" s="159"/>
      <c r="J21" s="159"/>
      <c r="K21" s="160"/>
      <c r="L21" s="161" t="s">
        <v>165</v>
      </c>
      <c r="M21" s="162"/>
      <c r="N21" s="153"/>
      <c r="O21" s="155"/>
    </row>
    <row r="22" spans="1:15" s="70" customFormat="1" ht="30" customHeight="1">
      <c r="A22" s="114"/>
      <c r="B22" s="167" t="s">
        <v>176</v>
      </c>
      <c r="C22" s="168"/>
      <c r="D22" s="183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5"/>
    </row>
    <row r="23" spans="1:15" s="70" customFormat="1" ht="30" customHeight="1" thickBot="1">
      <c r="A23" s="174"/>
      <c r="B23" s="169"/>
      <c r="C23" s="170"/>
      <c r="D23" s="186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8"/>
    </row>
    <row r="24" spans="1:15" ht="86.25" customHeight="1" thickBot="1">
      <c r="A24" s="71" t="s">
        <v>158</v>
      </c>
      <c r="B24" s="151" t="s">
        <v>175</v>
      </c>
      <c r="C24" s="152"/>
      <c r="D24" s="163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5"/>
    </row>
    <row r="25" spans="1:15" ht="30" customHeight="1"/>
    <row r="26" spans="1:15" ht="30" customHeight="1"/>
    <row r="27" spans="1:15" ht="30" customHeight="1"/>
    <row r="28" spans="1:15" ht="30" customHeight="1"/>
    <row r="29" spans="1:15" ht="30" customHeight="1"/>
    <row r="30" spans="1:15" ht="30" customHeight="1"/>
    <row r="31" spans="1:15" ht="30" customHeight="1"/>
    <row r="32" spans="1:15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</sheetData>
  <mergeCells count="68">
    <mergeCell ref="A4:O4"/>
    <mergeCell ref="A1:O1"/>
    <mergeCell ref="A2:O2"/>
    <mergeCell ref="A15:A23"/>
    <mergeCell ref="B15:C15"/>
    <mergeCell ref="B17:C18"/>
    <mergeCell ref="A13:A14"/>
    <mergeCell ref="B13:C13"/>
    <mergeCell ref="D13:I13"/>
    <mergeCell ref="J13:K13"/>
    <mergeCell ref="L13:O13"/>
    <mergeCell ref="D22:O23"/>
    <mergeCell ref="B10:C10"/>
    <mergeCell ref="D10:I10"/>
    <mergeCell ref="J10:K10"/>
    <mergeCell ref="L10:O10"/>
    <mergeCell ref="B24:C24"/>
    <mergeCell ref="D20:O20"/>
    <mergeCell ref="D21:E21"/>
    <mergeCell ref="F21:K21"/>
    <mergeCell ref="L21:M21"/>
    <mergeCell ref="N21:O21"/>
    <mergeCell ref="D24:O24"/>
    <mergeCell ref="B20:C21"/>
    <mergeCell ref="B22:C23"/>
    <mergeCell ref="B14:C14"/>
    <mergeCell ref="D14:I14"/>
    <mergeCell ref="J14:K14"/>
    <mergeCell ref="L14:O14"/>
    <mergeCell ref="B11:C11"/>
    <mergeCell ref="D11:O11"/>
    <mergeCell ref="B12:C12"/>
    <mergeCell ref="D12:G12"/>
    <mergeCell ref="H12:I12"/>
    <mergeCell ref="J12:K12"/>
    <mergeCell ref="L12:N12"/>
    <mergeCell ref="H8:I8"/>
    <mergeCell ref="J8:O8"/>
    <mergeCell ref="B9:C9"/>
    <mergeCell ref="E9:G9"/>
    <mergeCell ref="H9:O9"/>
    <mergeCell ref="D15:I15"/>
    <mergeCell ref="J15:K15"/>
    <mergeCell ref="L15:O15"/>
    <mergeCell ref="L5:O5"/>
    <mergeCell ref="A6:A12"/>
    <mergeCell ref="B6:C6"/>
    <mergeCell ref="D6:I6"/>
    <mergeCell ref="J6:K6"/>
    <mergeCell ref="L6:O6"/>
    <mergeCell ref="B7:C7"/>
    <mergeCell ref="D7:E7"/>
    <mergeCell ref="G7:H7"/>
    <mergeCell ref="J7:K7"/>
    <mergeCell ref="L7:N7"/>
    <mergeCell ref="B8:C8"/>
    <mergeCell ref="D8:G8"/>
    <mergeCell ref="B19:C19"/>
    <mergeCell ref="D19:G19"/>
    <mergeCell ref="H19:J19"/>
    <mergeCell ref="K19:O19"/>
    <mergeCell ref="B16:C16"/>
    <mergeCell ref="D16:O16"/>
    <mergeCell ref="D17:E18"/>
    <mergeCell ref="F17:G18"/>
    <mergeCell ref="H17:J18"/>
    <mergeCell ref="L17:O17"/>
    <mergeCell ref="L18:O18"/>
  </mergeCells>
  <phoneticPr fontId="6"/>
  <dataValidations count="4">
    <dataValidation type="list" allowBlank="1" showInputMessage="1" showErrorMessage="1" sqref="N21:O21" xr:uid="{9C70CF9B-6711-40D0-A0A3-7FC1358189B0}">
      <formula1>"直接輸出,間接輸出,直接・間接両方あり"</formula1>
    </dataValidation>
    <dataValidation type="list" allowBlank="1" showInputMessage="1" showErrorMessage="1" sqref="D19:G19" xr:uid="{7387A0E6-814B-430F-A07B-BA8F2832D01A}">
      <formula1>"①継続的に取り組んでいる,②何回か挑戦したことがある,③未経験"</formula1>
    </dataValidation>
    <dataValidation type="list" allowBlank="1" showInputMessage="1" showErrorMessage="1" sqref="D15" xr:uid="{5CDDE843-5575-4F79-9900-B1C888ADEB5E}">
      <formula1>"①商談コース,②マーケティングコース"</formula1>
    </dataValidation>
    <dataValidation type="list" allowBlank="1" showInputMessage="1" showErrorMessage="1" sqref="L15:O15" xr:uid="{32E0CDE5-0F14-4AAC-833D-39AE37729F3D}">
      <formula1>"○,×"</formula1>
    </dataValidation>
  </dataValidations>
  <pageMargins left="0.51181102362204722" right="0.51181102362204722" top="0.74803149606299213" bottom="0.74803149606299213" header="0.31496062992125984" footer="0.31496062992125984"/>
  <pageSetup paperSize="9" scale="75" fitToHeight="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19</xdr:row>
                    <xdr:rowOff>57150</xdr:rowOff>
                  </from>
                  <to>
                    <xdr:col>5</xdr:col>
                    <xdr:colOff>104775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5</xdr:col>
                    <xdr:colOff>295275</xdr:colOff>
                    <xdr:row>19</xdr:row>
                    <xdr:rowOff>57150</xdr:rowOff>
                  </from>
                  <to>
                    <xdr:col>8</xdr:col>
                    <xdr:colOff>47625</xdr:colOff>
                    <xdr:row>19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3A768-E778-4768-BAC3-C8E74AC750FE}">
  <sheetPr codeName="Sheet13"/>
  <dimension ref="A1:BM54"/>
  <sheetViews>
    <sheetView showGridLines="0" view="pageBreakPreview" zoomScale="85" zoomScaleNormal="70" zoomScaleSheetLayoutView="85" workbookViewId="0">
      <selection activeCell="D14" sqref="D14:F14"/>
    </sheetView>
  </sheetViews>
  <sheetFormatPr defaultColWidth="8.625" defaultRowHeight="18" customHeight="1" outlineLevelCol="2"/>
  <cols>
    <col min="1" max="1" width="3.125" style="1" customWidth="1"/>
    <col min="2" max="2" width="17.875" style="1" bestFit="1" customWidth="1"/>
    <col min="3" max="3" width="35" style="1" bestFit="1" customWidth="1"/>
    <col min="4" max="4" width="21.75" style="1" bestFit="1" customWidth="1"/>
    <col min="5" max="5" width="26.375" style="1" customWidth="1"/>
    <col min="6" max="6" width="25.5" style="1" bestFit="1" customWidth="1"/>
    <col min="7" max="7" width="22.5" style="9" bestFit="1" customWidth="1"/>
    <col min="8" max="8" width="3.375" style="1" customWidth="1"/>
    <col min="9" max="9" width="8.625" style="1"/>
    <col min="10" max="10" width="8.625" style="1" hidden="1" customWidth="1" outlineLevel="1"/>
    <col min="11" max="11" width="43.875" style="1" hidden="1" customWidth="1" outlineLevel="1"/>
    <col min="12" max="12" width="28.875" style="54" hidden="1" customWidth="1" outlineLevel="1"/>
    <col min="13" max="16" width="8" style="1" hidden="1" customWidth="1" outlineLevel="1"/>
    <col min="17" max="17" width="8.625" style="1" hidden="1" customWidth="1" outlineLevel="1"/>
    <col min="18" max="18" width="12.25" style="1" hidden="1" customWidth="1" outlineLevel="1"/>
    <col min="19" max="19" width="7.75" style="1" hidden="1" customWidth="1" outlineLevel="1"/>
    <col min="20" max="20" width="6" style="1" hidden="1" customWidth="1" outlineLevel="1"/>
    <col min="21" max="21" width="5.75" style="1" hidden="1" customWidth="1" outlineLevel="1"/>
    <col min="22" max="23" width="6" style="1" hidden="1" customWidth="1" outlineLevel="1"/>
    <col min="24" max="24" width="11.375" style="1" hidden="1" customWidth="1" outlineLevel="1"/>
    <col min="25" max="25" width="7.75" style="1" hidden="1" customWidth="1" outlineLevel="1"/>
    <col min="26" max="28" width="13.625" style="1" hidden="1" customWidth="1" outlineLevel="1"/>
    <col min="29" max="30" width="7.75" style="1" hidden="1" customWidth="1" outlineLevel="1"/>
    <col min="31" max="31" width="6.75" style="1" hidden="1" customWidth="1" outlineLevel="1"/>
    <col min="32" max="32" width="11.875" style="1" hidden="1" customWidth="1" outlineLevel="1"/>
    <col min="33" max="33" width="14.25" style="1" hidden="1" customWidth="1" outlineLevel="1"/>
    <col min="34" max="34" width="7" style="1" hidden="1" customWidth="1" outlineLevel="1"/>
    <col min="35" max="36" width="8" style="1" hidden="1" customWidth="1" outlineLevel="1"/>
    <col min="37" max="37" width="8.75" style="1" hidden="1" customWidth="1" outlineLevel="1"/>
    <col min="38" max="38" width="8.375" style="1" hidden="1" customWidth="1" outlineLevel="1"/>
    <col min="39" max="39" width="9.375" style="1" hidden="1" customWidth="1" outlineLevel="1"/>
    <col min="40" max="40" width="8" style="1" hidden="1" customWidth="1" outlineLevel="1"/>
    <col min="41" max="41" width="8.75" style="1" hidden="1" customWidth="1" outlineLevel="1"/>
    <col min="42" max="42" width="8.375" style="1" hidden="1" customWidth="1" outlineLevel="1"/>
    <col min="43" max="43" width="5.375" style="1" hidden="1" customWidth="1" outlineLevel="1"/>
    <col min="44" max="45" width="7.125" style="1" hidden="1" customWidth="1" outlineLevel="1"/>
    <col min="46" max="46" width="14" style="1" hidden="1" customWidth="1" outlineLevel="1"/>
    <col min="47" max="47" width="13.625" style="1" hidden="1" customWidth="1" outlineLevel="1"/>
    <col min="48" max="49" width="11.375" style="1" hidden="1" customWidth="1" outlineLevel="1"/>
    <col min="50" max="50" width="20.875" style="1" hidden="1" customWidth="1" outlineLevel="1"/>
    <col min="51" max="51" width="19.5" style="1" hidden="1" customWidth="1" outlineLevel="1"/>
    <col min="52" max="53" width="19.25" style="1" hidden="1" customWidth="1" outlineLevel="1"/>
    <col min="54" max="54" width="13.125" style="1" hidden="1" customWidth="1" outlineLevel="1"/>
    <col min="55" max="56" width="11.375" style="1" hidden="1" customWidth="1" outlineLevel="1"/>
    <col min="57" max="57" width="6" style="1" hidden="1" customWidth="1" outlineLevel="1"/>
    <col min="58" max="58" width="9.625" style="1" hidden="1" customWidth="1" outlineLevel="1"/>
    <col min="59" max="59" width="23.125" style="1" hidden="1" customWidth="1" outlineLevel="1"/>
    <col min="60" max="60" width="26.75" style="1" hidden="1" customWidth="1" outlineLevel="1"/>
    <col min="61" max="61" width="29" style="1" hidden="1" customWidth="1" outlineLevel="1"/>
    <col min="62" max="62" width="8.625" style="1" hidden="1" customWidth="1" outlineLevel="1"/>
    <col min="63" max="64" width="8.625" style="1" hidden="1" customWidth="1" outlineLevel="2"/>
    <col min="65" max="65" width="8.625" style="1" collapsed="1"/>
    <col min="66" max="16384" width="8.625" style="1"/>
  </cols>
  <sheetData>
    <row r="1" spans="1:64" ht="51.95" customHeight="1">
      <c r="B1" s="228" t="s">
        <v>0</v>
      </c>
      <c r="C1" s="228"/>
      <c r="D1" s="228"/>
      <c r="E1" s="228"/>
      <c r="F1" s="228"/>
      <c r="G1" s="228"/>
      <c r="H1" s="2"/>
      <c r="I1" s="2"/>
      <c r="J1" s="3"/>
      <c r="K1" s="3"/>
      <c r="L1" s="4"/>
      <c r="M1" s="3"/>
      <c r="N1" s="3"/>
      <c r="O1" s="3"/>
      <c r="P1" s="3"/>
      <c r="R1" s="55" t="s">
        <v>1</v>
      </c>
      <c r="S1" s="56" t="s">
        <v>2</v>
      </c>
      <c r="T1" s="56" t="s">
        <v>3</v>
      </c>
      <c r="U1" s="56" t="s">
        <v>4</v>
      </c>
      <c r="V1" s="56" t="s">
        <v>5</v>
      </c>
      <c r="W1" s="56" t="s">
        <v>6</v>
      </c>
      <c r="X1" s="56" t="s">
        <v>7</v>
      </c>
      <c r="Y1" s="56" t="s">
        <v>8</v>
      </c>
      <c r="Z1" s="56" t="s">
        <v>9</v>
      </c>
      <c r="AA1" s="56" t="s">
        <v>126</v>
      </c>
      <c r="AB1" s="56" t="s">
        <v>127</v>
      </c>
      <c r="AC1" s="56" t="s">
        <v>10</v>
      </c>
      <c r="AD1" s="56" t="s">
        <v>11</v>
      </c>
      <c r="AE1" s="56" t="s">
        <v>12</v>
      </c>
      <c r="AF1" s="56" t="s">
        <v>13</v>
      </c>
      <c r="AG1" s="56" t="s">
        <v>14</v>
      </c>
      <c r="AH1" s="56" t="s">
        <v>20</v>
      </c>
      <c r="AI1" s="57" t="s">
        <v>15</v>
      </c>
      <c r="AJ1" s="56" t="s">
        <v>16</v>
      </c>
      <c r="AK1" s="56" t="s">
        <v>17</v>
      </c>
      <c r="AL1" s="56" t="s">
        <v>18</v>
      </c>
      <c r="AM1" s="56" t="s">
        <v>19</v>
      </c>
      <c r="AN1" s="56" t="s">
        <v>130</v>
      </c>
      <c r="AO1" s="56" t="s">
        <v>120</v>
      </c>
      <c r="AP1" s="56" t="s">
        <v>121</v>
      </c>
      <c r="AQ1" s="56" t="s">
        <v>122</v>
      </c>
      <c r="AR1" s="56" t="s">
        <v>123</v>
      </c>
      <c r="AS1" s="56" t="s">
        <v>22</v>
      </c>
      <c r="AT1" s="56" t="s">
        <v>23</v>
      </c>
      <c r="AU1" s="56" t="s">
        <v>24</v>
      </c>
      <c r="AV1" s="56" t="s">
        <v>25</v>
      </c>
      <c r="AW1" s="57" t="s">
        <v>91</v>
      </c>
      <c r="AX1" s="57" t="s">
        <v>92</v>
      </c>
      <c r="AY1" s="56" t="s">
        <v>26</v>
      </c>
      <c r="AZ1" s="56" t="s">
        <v>96</v>
      </c>
      <c r="BA1" s="56" t="s">
        <v>27</v>
      </c>
      <c r="BB1" s="56" t="s">
        <v>28</v>
      </c>
      <c r="BC1" s="56" t="s">
        <v>29</v>
      </c>
      <c r="BD1" s="56" t="s">
        <v>30</v>
      </c>
      <c r="BE1" s="56" t="s">
        <v>31</v>
      </c>
      <c r="BF1" s="56" t="s">
        <v>32</v>
      </c>
      <c r="BG1" s="56" t="s">
        <v>33</v>
      </c>
      <c r="BH1" s="56" t="s">
        <v>34</v>
      </c>
      <c r="BI1" s="56" t="s">
        <v>35</v>
      </c>
      <c r="BJ1" s="56" t="s">
        <v>36</v>
      </c>
      <c r="BK1" s="56" t="s">
        <v>37</v>
      </c>
      <c r="BL1" s="56" t="s">
        <v>38</v>
      </c>
    </row>
    <row r="2" spans="1:64" ht="20.45" customHeight="1" thickBot="1">
      <c r="B2" s="6"/>
      <c r="C2" s="6"/>
      <c r="D2" s="6"/>
      <c r="E2" s="6"/>
      <c r="F2" s="6"/>
      <c r="G2" s="7"/>
      <c r="H2" s="2"/>
      <c r="I2" s="2"/>
      <c r="J2" s="3"/>
      <c r="K2" s="3"/>
      <c r="L2" s="4"/>
      <c r="M2" s="3"/>
      <c r="N2" s="3"/>
      <c r="O2" s="3"/>
      <c r="P2" s="3"/>
      <c r="R2" s="58"/>
      <c r="S2" s="56" t="str">
        <f>L4</f>
        <v/>
      </c>
      <c r="T2" s="56" t="str">
        <f>L5</f>
        <v>営業入力</v>
      </c>
      <c r="U2" s="59" t="str">
        <f>L6</f>
        <v/>
      </c>
      <c r="V2" s="56" t="str">
        <f>L7</f>
        <v/>
      </c>
      <c r="W2" s="56" t="str">
        <f>L8</f>
        <v/>
      </c>
      <c r="X2" s="56" t="str">
        <f>L9</f>
        <v/>
      </c>
      <c r="Y2" s="56" t="str">
        <f>L10</f>
        <v/>
      </c>
      <c r="Z2" s="56" t="str">
        <f>L11</f>
        <v/>
      </c>
      <c r="AA2" s="56">
        <f>L12</f>
        <v>0</v>
      </c>
      <c r="AB2" s="56">
        <f>L13</f>
        <v>0</v>
      </c>
      <c r="AC2" s="56">
        <f>L14</f>
        <v>0</v>
      </c>
      <c r="AD2" s="56" t="str">
        <f>L15</f>
        <v/>
      </c>
      <c r="AE2" s="60" t="str">
        <f>L16</f>
        <v>Error</v>
      </c>
      <c r="AF2" s="56" t="str">
        <f>L17</f>
        <v>!!!</v>
      </c>
      <c r="AG2" s="56" t="str">
        <f>L18</f>
        <v>(以下より選択)(g)</v>
      </c>
      <c r="AH2" s="56">
        <f>L19</f>
        <v>0</v>
      </c>
      <c r="AI2" s="56">
        <f>L20</f>
        <v>0</v>
      </c>
      <c r="AJ2" s="56">
        <f>L21</f>
        <v>0</v>
      </c>
      <c r="AK2" s="56">
        <f>L22</f>
        <v>0</v>
      </c>
      <c r="AL2" s="56">
        <f>L23</f>
        <v>0</v>
      </c>
      <c r="AM2" s="61">
        <f>L24</f>
        <v>0</v>
      </c>
      <c r="AN2" s="56">
        <f>L25</f>
        <v>0</v>
      </c>
      <c r="AO2" s="56">
        <f>L26</f>
        <v>0</v>
      </c>
      <c r="AP2" s="56">
        <f>L27</f>
        <v>0</v>
      </c>
      <c r="AQ2" s="62">
        <f>L28</f>
        <v>0</v>
      </c>
      <c r="AR2" s="61">
        <f>L29</f>
        <v>0</v>
      </c>
      <c r="AS2" s="63" t="str">
        <f>L30</f>
        <v>-</v>
      </c>
      <c r="AT2" s="56" t="str">
        <f>L31</f>
        <v>-</v>
      </c>
      <c r="AU2" s="56" t="str">
        <f>L32</f>
        <v>-</v>
      </c>
      <c r="AV2" s="61">
        <f>L33</f>
        <v>0</v>
      </c>
      <c r="AW2" s="61" t="str">
        <f>L34</f>
        <v>-</v>
      </c>
      <c r="AX2" s="63">
        <f>L335</f>
        <v>0</v>
      </c>
      <c r="AY2" s="61" t="str">
        <f>L36</f>
        <v>!!!</v>
      </c>
      <c r="AZ2" s="61" t="str">
        <f>L37</f>
        <v>(以下より選択)</v>
      </c>
      <c r="BA2" s="56" t="str">
        <f>L38</f>
        <v>!!!</v>
      </c>
      <c r="BB2" s="56" t="str">
        <f>L39</f>
        <v>!!!</v>
      </c>
      <c r="BC2" s="56" t="str">
        <f>L40</f>
        <v>!!!</v>
      </c>
      <c r="BD2" s="56" t="str">
        <f>L41</f>
        <v>!!!</v>
      </c>
      <c r="BE2" s="56" t="str">
        <f>L42</f>
        <v>-</v>
      </c>
      <c r="BF2" s="56" t="str">
        <f>L43</f>
        <v>-</v>
      </c>
      <c r="BG2" s="56" t="str">
        <f>L44</f>
        <v>-</v>
      </c>
      <c r="BH2" s="56" t="str">
        <f>L45</f>
        <v>-</v>
      </c>
      <c r="BI2" s="56" t="str">
        <f>L46</f>
        <v>-</v>
      </c>
      <c r="BJ2" s="56" t="str">
        <f>L47</f>
        <v>-</v>
      </c>
      <c r="BK2" s="56" t="str">
        <f>L48</f>
        <v>-</v>
      </c>
      <c r="BL2" s="56" t="str">
        <f>L49</f>
        <v>-</v>
      </c>
    </row>
    <row r="3" spans="1:64" ht="24" customHeight="1">
      <c r="B3" s="229" t="s">
        <v>39</v>
      </c>
      <c r="C3" s="230"/>
      <c r="D3" s="231"/>
      <c r="E3" s="232"/>
      <c r="F3" s="233"/>
      <c r="J3" s="3"/>
      <c r="K3" s="8" t="s">
        <v>40</v>
      </c>
      <c r="L3" s="10" t="s">
        <v>41</v>
      </c>
      <c r="M3" s="3"/>
      <c r="N3" s="3"/>
      <c r="O3" s="3"/>
      <c r="P3" s="3"/>
    </row>
    <row r="4" spans="1:64" ht="21.6" customHeight="1">
      <c r="A4" s="11"/>
      <c r="B4" s="193" t="s">
        <v>2</v>
      </c>
      <c r="C4" s="226"/>
      <c r="D4" s="211"/>
      <c r="E4" s="211"/>
      <c r="F4" s="234"/>
      <c r="J4" s="3"/>
      <c r="K4" s="5" t="s">
        <v>2</v>
      </c>
      <c r="L4" s="12" t="str">
        <f>IF(D4="","",D4)</f>
        <v/>
      </c>
      <c r="M4" s="3"/>
      <c r="N4" s="3"/>
      <c r="O4" s="3"/>
      <c r="P4" s="3"/>
    </row>
    <row r="5" spans="1:64" ht="21.6" customHeight="1">
      <c r="A5" s="11"/>
      <c r="B5" s="193" t="s">
        <v>43</v>
      </c>
      <c r="C5" s="226"/>
      <c r="D5" s="199"/>
      <c r="E5" s="194"/>
      <c r="F5" s="227"/>
      <c r="J5" s="3"/>
      <c r="K5" s="5" t="s">
        <v>3</v>
      </c>
      <c r="L5" s="12" t="str">
        <f>IF(D5="","営業入力",D5)</f>
        <v>営業入力</v>
      </c>
      <c r="M5" s="3"/>
      <c r="N5" s="3"/>
      <c r="O5" s="3"/>
      <c r="P5" s="3"/>
    </row>
    <row r="6" spans="1:64" ht="21.6" customHeight="1" thickBot="1">
      <c r="A6" s="11"/>
      <c r="B6" s="195" t="s">
        <v>45</v>
      </c>
      <c r="C6" s="217"/>
      <c r="D6" s="218"/>
      <c r="E6" s="219"/>
      <c r="F6" s="220"/>
      <c r="J6" s="3"/>
      <c r="K6" s="5" t="s">
        <v>4</v>
      </c>
      <c r="L6" s="13" t="str">
        <f>IF(D6="","",D6)</f>
        <v/>
      </c>
      <c r="M6" s="3"/>
      <c r="N6" s="3"/>
      <c r="O6" s="3"/>
      <c r="P6" s="3"/>
    </row>
    <row r="7" spans="1:64" ht="39" hidden="1" customHeight="1">
      <c r="B7" s="221"/>
      <c r="C7" s="222"/>
      <c r="D7" s="223"/>
      <c r="E7" s="224"/>
      <c r="F7" s="225"/>
      <c r="J7" s="3"/>
      <c r="K7" s="5" t="s">
        <v>5</v>
      </c>
      <c r="L7" s="12" t="str">
        <f>IF(D11="","",D11)</f>
        <v/>
      </c>
      <c r="M7" s="3"/>
      <c r="N7" s="3"/>
      <c r="O7" s="3"/>
      <c r="P7" s="3"/>
    </row>
    <row r="8" spans="1:64" ht="21.6" hidden="1" customHeight="1" thickBot="1">
      <c r="B8" s="195"/>
      <c r="C8" s="217"/>
      <c r="D8" s="218"/>
      <c r="E8" s="219"/>
      <c r="F8" s="220"/>
      <c r="J8" s="3"/>
      <c r="K8" s="5" t="s">
        <v>6</v>
      </c>
      <c r="L8" s="12" t="str">
        <f>IF(D12="","",D12)</f>
        <v/>
      </c>
      <c r="M8" s="3"/>
      <c r="N8" s="3"/>
      <c r="O8" s="3"/>
      <c r="P8" s="3"/>
    </row>
    <row r="9" spans="1:64" ht="27.6" customHeight="1" thickBot="1">
      <c r="J9" s="3"/>
      <c r="K9" s="5" t="s">
        <v>7</v>
      </c>
      <c r="L9" s="12" t="str">
        <f>IF(D13="","",D13)</f>
        <v/>
      </c>
      <c r="M9" s="3"/>
      <c r="N9" s="3"/>
      <c r="O9" s="3"/>
      <c r="P9" s="3"/>
    </row>
    <row r="10" spans="1:64" ht="33.6" customHeight="1">
      <c r="A10" s="11"/>
      <c r="B10" s="213" t="s">
        <v>51</v>
      </c>
      <c r="C10" s="214"/>
      <c r="D10" s="215" t="s">
        <v>52</v>
      </c>
      <c r="E10" s="216"/>
      <c r="F10" s="214"/>
      <c r="G10" s="14" t="s">
        <v>53</v>
      </c>
      <c r="J10" s="3"/>
      <c r="K10" s="5" t="s">
        <v>8</v>
      </c>
      <c r="L10" s="12" t="str">
        <f>IF(D14="","",D14)</f>
        <v/>
      </c>
      <c r="M10" s="3"/>
      <c r="N10" s="3"/>
      <c r="O10" s="3"/>
      <c r="P10" s="3"/>
    </row>
    <row r="11" spans="1:64" ht="38.450000000000003" customHeight="1">
      <c r="A11" s="11"/>
      <c r="B11" s="203" t="s">
        <v>54</v>
      </c>
      <c r="C11" s="202"/>
      <c r="D11" s="198"/>
      <c r="E11" s="200"/>
      <c r="F11" s="199"/>
      <c r="G11" s="15"/>
      <c r="J11" s="3"/>
      <c r="K11" s="5" t="s">
        <v>9</v>
      </c>
      <c r="L11" s="12" t="str">
        <f>IF(D15="","",D15)</f>
        <v/>
      </c>
      <c r="M11" s="3"/>
      <c r="N11" s="3"/>
      <c r="O11" s="3"/>
      <c r="P11" s="3"/>
    </row>
    <row r="12" spans="1:64" ht="38.450000000000003" customHeight="1">
      <c r="A12" s="11"/>
      <c r="B12" s="201" t="s">
        <v>56</v>
      </c>
      <c r="C12" s="202"/>
      <c r="D12" s="198"/>
      <c r="E12" s="200"/>
      <c r="F12" s="199"/>
      <c r="G12" s="15"/>
      <c r="J12" s="3"/>
      <c r="K12" s="5" t="s">
        <v>126</v>
      </c>
      <c r="L12" s="12"/>
      <c r="M12" s="3"/>
      <c r="N12" s="3"/>
      <c r="O12" s="3"/>
      <c r="P12" s="3"/>
    </row>
    <row r="13" spans="1:64" ht="38.450000000000003" customHeight="1">
      <c r="A13" s="11"/>
      <c r="B13" s="203" t="s">
        <v>58</v>
      </c>
      <c r="C13" s="202"/>
      <c r="D13" s="206"/>
      <c r="E13" s="200"/>
      <c r="F13" s="199"/>
      <c r="G13" s="15"/>
      <c r="J13" s="3"/>
      <c r="K13" s="5" t="s">
        <v>127</v>
      </c>
      <c r="L13" s="12"/>
      <c r="M13" s="3"/>
      <c r="N13" s="3"/>
      <c r="O13" s="3"/>
      <c r="P13" s="3"/>
    </row>
    <row r="14" spans="1:64" ht="51.6" customHeight="1">
      <c r="A14" s="11"/>
      <c r="B14" s="203" t="s">
        <v>8</v>
      </c>
      <c r="C14" s="202"/>
      <c r="D14" s="207"/>
      <c r="E14" s="208"/>
      <c r="F14" s="209"/>
      <c r="G14" s="15" t="s">
        <v>61</v>
      </c>
      <c r="J14" s="3"/>
      <c r="K14" s="5" t="s">
        <v>10</v>
      </c>
      <c r="L14" s="12">
        <f>D16</f>
        <v>0</v>
      </c>
      <c r="M14" s="3"/>
      <c r="N14" s="3"/>
      <c r="O14" s="3"/>
      <c r="P14" s="3"/>
    </row>
    <row r="15" spans="1:64" ht="27.6" customHeight="1">
      <c r="A15" s="11"/>
      <c r="B15" s="203" t="s">
        <v>9</v>
      </c>
      <c r="C15" s="202"/>
      <c r="D15" s="210"/>
      <c r="E15" s="211"/>
      <c r="F15" s="212"/>
      <c r="G15" s="15"/>
      <c r="J15" s="3"/>
      <c r="K15" s="5" t="s">
        <v>11</v>
      </c>
      <c r="L15" s="12" t="str">
        <f>D17&amp;IF(F17="日"," D",IF(F17="営業日"," Biz D",IF(F17="週"," W",IF(F17="ヶ月"," M",IF(F17="(以下より選択)","","!!!")))))</f>
        <v/>
      </c>
      <c r="M15" s="3"/>
      <c r="N15" s="3"/>
      <c r="O15" s="3"/>
      <c r="P15" s="3"/>
    </row>
    <row r="16" spans="1:64" ht="55.5" customHeight="1">
      <c r="A16" s="11"/>
      <c r="B16" s="201" t="s">
        <v>131</v>
      </c>
      <c r="C16" s="202"/>
      <c r="D16" s="198"/>
      <c r="E16" s="200"/>
      <c r="F16" s="17" t="s">
        <v>65</v>
      </c>
      <c r="G16" s="15"/>
      <c r="J16" s="3"/>
      <c r="K16" s="5" t="s">
        <v>12</v>
      </c>
      <c r="L16" s="16" t="str">
        <f>IF(AND(M16=FALSE,N16=TRUE)=TRUE,E18,IF(AND(M16=TRUE,N16=FALSE)=TRUE,"-","Error"))</f>
        <v>Error</v>
      </c>
      <c r="M16" s="3" t="b">
        <v>0</v>
      </c>
      <c r="N16" s="3" t="b">
        <v>0</v>
      </c>
      <c r="O16" s="3"/>
      <c r="P16" s="3"/>
    </row>
    <row r="17" spans="1:16" ht="18.75">
      <c r="A17" s="11"/>
      <c r="B17" s="203" t="s">
        <v>66</v>
      </c>
      <c r="C17" s="202"/>
      <c r="D17" s="198"/>
      <c r="E17" s="199"/>
      <c r="F17" s="18" t="s">
        <v>119</v>
      </c>
      <c r="G17" s="15"/>
      <c r="J17" s="3"/>
      <c r="K17" s="5" t="s">
        <v>13</v>
      </c>
      <c r="L17" s="12" t="str">
        <f>IF(E19="","!!!",IF(M17=TRUE,"Single ",IF(N17=TRUE,"Mix ","!!!"))&amp;E19&amp;IF(O17=TRUE," ctn",IF(P17=TRUE," bun","!!!")))</f>
        <v>!!!</v>
      </c>
      <c r="M17" s="3" t="b">
        <v>0</v>
      </c>
      <c r="N17" s="3" t="b">
        <v>0</v>
      </c>
      <c r="O17" s="3" t="b">
        <v>0</v>
      </c>
      <c r="P17" s="3" t="b">
        <v>0</v>
      </c>
    </row>
    <row r="18" spans="1:16" ht="18" customHeight="1">
      <c r="A18" s="11"/>
      <c r="B18" s="203" t="s">
        <v>69</v>
      </c>
      <c r="C18" s="202"/>
      <c r="D18" s="20"/>
      <c r="E18" s="204">
        <v>0</v>
      </c>
      <c r="F18" s="205"/>
      <c r="G18" s="15"/>
      <c r="J18" s="3"/>
      <c r="K18" s="5" t="s">
        <v>14</v>
      </c>
      <c r="L18" s="12" t="str">
        <f>D20&amp;F20&amp;IF(F20="g","","("&amp;D21&amp;"g)")</f>
        <v>(以下より選択)(g)</v>
      </c>
      <c r="M18" s="3"/>
      <c r="N18" s="3"/>
      <c r="O18" s="3"/>
      <c r="P18" s="3"/>
    </row>
    <row r="19" spans="1:16" ht="18" customHeight="1">
      <c r="A19" s="11"/>
      <c r="B19" s="22" t="s">
        <v>70</v>
      </c>
      <c r="C19" s="23" t="s">
        <v>71</v>
      </c>
      <c r="D19" s="24"/>
      <c r="E19" s="18"/>
      <c r="F19" s="25" t="s">
        <v>72</v>
      </c>
      <c r="G19" s="15"/>
      <c r="J19" s="3"/>
      <c r="K19" s="5" t="s">
        <v>68</v>
      </c>
      <c r="L19" s="19">
        <f>D21</f>
        <v>0</v>
      </c>
    </row>
    <row r="20" spans="1:16" ht="18" customHeight="1">
      <c r="A20" s="11"/>
      <c r="B20" s="191" t="s">
        <v>73</v>
      </c>
      <c r="C20" s="23" t="s">
        <v>74</v>
      </c>
      <c r="D20" s="198"/>
      <c r="E20" s="199"/>
      <c r="F20" s="18" t="s">
        <v>119</v>
      </c>
      <c r="G20" s="15" t="s">
        <v>76</v>
      </c>
      <c r="J20" s="3"/>
      <c r="K20" s="21" t="s">
        <v>15</v>
      </c>
      <c r="L20" s="12">
        <f>D22</f>
        <v>0</v>
      </c>
      <c r="M20" s="3"/>
      <c r="N20" s="3"/>
      <c r="O20" s="3"/>
      <c r="P20" s="3"/>
    </row>
    <row r="21" spans="1:16" ht="18" customHeight="1">
      <c r="A21" s="11"/>
      <c r="B21" s="192"/>
      <c r="C21" s="23" t="s">
        <v>124</v>
      </c>
      <c r="D21" s="198"/>
      <c r="E21" s="199"/>
      <c r="F21" s="18" t="s">
        <v>77</v>
      </c>
      <c r="G21" s="15"/>
      <c r="J21" s="3"/>
      <c r="K21" s="21" t="s">
        <v>16</v>
      </c>
      <c r="L21" s="12">
        <f>D24</f>
        <v>0</v>
      </c>
      <c r="M21" s="3"/>
      <c r="N21" s="3"/>
      <c r="O21" s="3"/>
      <c r="P21" s="3"/>
    </row>
    <row r="22" spans="1:16" ht="18" customHeight="1">
      <c r="A22" s="11"/>
      <c r="B22" s="192"/>
      <c r="C22" s="23" t="s">
        <v>78</v>
      </c>
      <c r="D22" s="198"/>
      <c r="E22" s="200"/>
      <c r="F22" s="199"/>
      <c r="G22" s="15"/>
      <c r="J22" s="3"/>
      <c r="K22" s="21" t="s">
        <v>17</v>
      </c>
      <c r="L22" s="12">
        <f>D25</f>
        <v>0</v>
      </c>
      <c r="M22" s="3"/>
      <c r="N22" s="3"/>
      <c r="O22" s="3"/>
      <c r="P22" s="3"/>
    </row>
    <row r="23" spans="1:16" ht="18" customHeight="1">
      <c r="A23" s="11"/>
      <c r="B23" s="192"/>
      <c r="C23" s="23" t="s">
        <v>79</v>
      </c>
      <c r="D23" s="27" t="s">
        <v>80</v>
      </c>
      <c r="E23" s="27" t="s">
        <v>81</v>
      </c>
      <c r="F23" s="27" t="s">
        <v>82</v>
      </c>
      <c r="G23" s="15"/>
      <c r="J23" s="3"/>
      <c r="K23" s="21" t="s">
        <v>18</v>
      </c>
      <c r="L23" s="12">
        <f>D26</f>
        <v>0</v>
      </c>
      <c r="M23" s="3"/>
      <c r="N23" s="3"/>
      <c r="O23" s="3"/>
      <c r="P23" s="3"/>
    </row>
    <row r="24" spans="1:16" ht="18" customHeight="1">
      <c r="A24" s="11"/>
      <c r="B24" s="192"/>
      <c r="C24" s="28" t="s">
        <v>16</v>
      </c>
      <c r="D24" s="29"/>
      <c r="E24" s="29"/>
      <c r="F24" s="29"/>
      <c r="G24" s="15"/>
      <c r="J24" s="3"/>
      <c r="K24" s="5" t="s">
        <v>19</v>
      </c>
      <c r="L24" s="26">
        <f>D27</f>
        <v>0</v>
      </c>
      <c r="M24" s="3"/>
      <c r="N24" s="3"/>
      <c r="O24" s="3"/>
      <c r="P24" s="3"/>
    </row>
    <row r="25" spans="1:16" ht="18" customHeight="1">
      <c r="A25" s="11"/>
      <c r="B25" s="192"/>
      <c r="C25" s="28" t="s">
        <v>17</v>
      </c>
      <c r="D25" s="29"/>
      <c r="E25" s="29"/>
      <c r="F25" s="29"/>
      <c r="G25" s="15"/>
      <c r="J25" s="3"/>
      <c r="K25" s="21" t="s">
        <v>16</v>
      </c>
      <c r="L25" s="12">
        <f>E24</f>
        <v>0</v>
      </c>
      <c r="M25" s="3"/>
      <c r="N25" s="3"/>
      <c r="O25" s="3"/>
      <c r="P25" s="3"/>
    </row>
    <row r="26" spans="1:16" ht="18" customHeight="1">
      <c r="A26" s="11"/>
      <c r="B26" s="192"/>
      <c r="C26" s="28" t="s">
        <v>18</v>
      </c>
      <c r="D26" s="29"/>
      <c r="E26" s="29"/>
      <c r="F26" s="29"/>
      <c r="G26" s="15"/>
      <c r="J26" s="3"/>
      <c r="K26" s="21" t="s">
        <v>17</v>
      </c>
      <c r="L26" s="12">
        <f>E25</f>
        <v>0</v>
      </c>
      <c r="M26" s="3"/>
      <c r="N26" s="3"/>
      <c r="O26" s="3"/>
      <c r="P26" s="3"/>
    </row>
    <row r="27" spans="1:16" ht="18.75">
      <c r="A27" s="11"/>
      <c r="B27" s="192"/>
      <c r="C27" s="28" t="s">
        <v>125</v>
      </c>
      <c r="D27" s="31">
        <v>0</v>
      </c>
      <c r="E27" s="31">
        <v>0</v>
      </c>
      <c r="F27" s="31">
        <v>0</v>
      </c>
      <c r="G27" s="15"/>
      <c r="J27" s="3"/>
      <c r="K27" s="21" t="s">
        <v>18</v>
      </c>
      <c r="L27" s="12">
        <f>E26</f>
        <v>0</v>
      </c>
      <c r="M27" s="3"/>
      <c r="N27" s="3"/>
      <c r="O27" s="3"/>
      <c r="P27" s="3"/>
    </row>
    <row r="28" spans="1:16" ht="18" customHeight="1">
      <c r="A28" s="11"/>
      <c r="B28" s="192"/>
      <c r="C28" s="23" t="s">
        <v>83</v>
      </c>
      <c r="D28" s="198"/>
      <c r="E28" s="200"/>
      <c r="F28" s="199"/>
      <c r="G28" s="15"/>
      <c r="J28" s="3"/>
      <c r="K28" s="5" t="s">
        <v>20</v>
      </c>
      <c r="L28" s="30">
        <f>L19*L20/1000</f>
        <v>0</v>
      </c>
      <c r="M28" s="3"/>
      <c r="N28" s="3"/>
      <c r="O28" s="3"/>
      <c r="P28" s="3"/>
    </row>
    <row r="29" spans="1:16" ht="33">
      <c r="A29" s="11"/>
      <c r="B29" s="197"/>
      <c r="C29" s="32" t="s">
        <v>85</v>
      </c>
      <c r="D29" s="198"/>
      <c r="E29" s="200"/>
      <c r="F29" s="199"/>
      <c r="G29" s="15"/>
      <c r="J29" s="3"/>
      <c r="K29" s="5" t="s">
        <v>21</v>
      </c>
      <c r="L29" s="26">
        <f>E27</f>
        <v>0</v>
      </c>
      <c r="M29" s="3"/>
      <c r="N29" s="3"/>
      <c r="O29" s="3"/>
      <c r="P29" s="3"/>
    </row>
    <row r="30" spans="1:16" ht="18" customHeight="1">
      <c r="A30" s="11"/>
      <c r="B30" s="191" t="s">
        <v>87</v>
      </c>
      <c r="C30" s="23" t="s">
        <v>26</v>
      </c>
      <c r="D30" s="29" t="s">
        <v>88</v>
      </c>
      <c r="E30" s="33" t="s">
        <v>119</v>
      </c>
      <c r="F30" s="34"/>
      <c r="G30" s="15"/>
      <c r="J30" s="3"/>
      <c r="K30" s="5" t="s">
        <v>22</v>
      </c>
      <c r="L30" s="12" t="str">
        <f>IF(F24="","-",F24)</f>
        <v>-</v>
      </c>
      <c r="M30" s="3"/>
      <c r="N30" s="3"/>
      <c r="O30" s="3"/>
      <c r="P30" s="3"/>
    </row>
    <row r="31" spans="1:16" ht="36.6" customHeight="1">
      <c r="A31" s="11"/>
      <c r="B31" s="192"/>
      <c r="C31" s="35" t="s">
        <v>27</v>
      </c>
      <c r="D31" s="34"/>
      <c r="E31" s="36"/>
      <c r="F31" s="37" t="s">
        <v>119</v>
      </c>
      <c r="G31" s="15"/>
      <c r="J31" s="3"/>
      <c r="K31" s="5" t="s">
        <v>23</v>
      </c>
      <c r="L31" s="12" t="str">
        <f>IF(F25="","-",F25)</f>
        <v>-</v>
      </c>
      <c r="M31" s="3"/>
      <c r="N31" s="3"/>
      <c r="O31" s="3"/>
      <c r="P31" s="3"/>
    </row>
    <row r="32" spans="1:16" ht="18" customHeight="1">
      <c r="A32" s="11"/>
      <c r="B32" s="192"/>
      <c r="C32" s="28" t="s">
        <v>28</v>
      </c>
      <c r="D32" s="25"/>
      <c r="E32" s="36"/>
      <c r="F32" s="37" t="s">
        <v>119</v>
      </c>
      <c r="G32" s="15"/>
      <c r="J32" s="3"/>
      <c r="K32" s="5" t="s">
        <v>24</v>
      </c>
      <c r="L32" s="12" t="str">
        <f>IF(F26="","-",F26)</f>
        <v>-</v>
      </c>
      <c r="M32" s="3"/>
      <c r="N32" s="3"/>
      <c r="O32" s="3"/>
      <c r="P32" s="3"/>
    </row>
    <row r="33" spans="1:16" ht="18" customHeight="1">
      <c r="A33" s="11"/>
      <c r="B33" s="192"/>
      <c r="C33" s="28" t="s">
        <v>29</v>
      </c>
      <c r="D33" s="25"/>
      <c r="E33" s="36"/>
      <c r="F33" s="37" t="s">
        <v>119</v>
      </c>
      <c r="G33" s="15"/>
      <c r="J33" s="3"/>
      <c r="K33" s="5" t="s">
        <v>25</v>
      </c>
      <c r="L33" s="26">
        <f>IF(F27="","-",F27)</f>
        <v>0</v>
      </c>
      <c r="M33" s="3"/>
      <c r="N33" s="3"/>
      <c r="O33" s="3"/>
      <c r="P33" s="3"/>
    </row>
    <row r="34" spans="1:16" ht="18" customHeight="1">
      <c r="A34" s="11"/>
      <c r="B34" s="192"/>
      <c r="C34" s="28" t="s">
        <v>30</v>
      </c>
      <c r="D34" s="25"/>
      <c r="E34" s="36"/>
      <c r="F34" s="37" t="s">
        <v>119</v>
      </c>
      <c r="G34" s="15"/>
      <c r="J34" s="3"/>
      <c r="K34" s="38" t="s">
        <v>91</v>
      </c>
      <c r="L34" s="26" t="str">
        <f>IFERROR(IF(F24="","-",F24/E24&amp;"*"&amp;F25/E25&amp;"*"&amp;F26/E26),"")</f>
        <v>-</v>
      </c>
    </row>
    <row r="35" spans="1:16" ht="18.75">
      <c r="A35" s="11"/>
      <c r="B35" s="193" t="s">
        <v>93</v>
      </c>
      <c r="C35" s="39" t="s">
        <v>94</v>
      </c>
      <c r="D35" s="40"/>
      <c r="E35" s="41"/>
      <c r="F35" s="42" t="s">
        <v>95</v>
      </c>
      <c r="G35" s="43"/>
      <c r="J35" s="3"/>
      <c r="K35" s="38" t="s">
        <v>92</v>
      </c>
      <c r="L35" s="13" t="str">
        <f>IFERROR(IF(L34="-","-",F24/E24*F25/E25*F26/E26*L20),"")</f>
        <v>-</v>
      </c>
    </row>
    <row r="36" spans="1:16" ht="18" customHeight="1">
      <c r="A36" s="11"/>
      <c r="B36" s="193"/>
      <c r="C36" s="39" t="s">
        <v>97</v>
      </c>
      <c r="D36" s="40"/>
      <c r="E36" s="41"/>
      <c r="F36" s="42" t="s">
        <v>95</v>
      </c>
      <c r="G36" s="43"/>
      <c r="J36" s="3"/>
      <c r="K36" s="5" t="s">
        <v>26</v>
      </c>
      <c r="L36" s="12" t="str">
        <f>IF(M36=TRUE,"賞味",IF(N36=TRUE,"消費","!!!"))</f>
        <v>!!!</v>
      </c>
      <c r="M36" s="3" t="b">
        <v>0</v>
      </c>
      <c r="N36" s="3" t="b">
        <v>0</v>
      </c>
    </row>
    <row r="37" spans="1:16" ht="32.450000000000003" customHeight="1">
      <c r="A37" s="11"/>
      <c r="B37" s="44" t="s">
        <v>98</v>
      </c>
      <c r="C37" s="45" t="s">
        <v>99</v>
      </c>
      <c r="D37" s="194"/>
      <c r="E37" s="194"/>
      <c r="F37" s="194"/>
      <c r="G37" s="43"/>
      <c r="J37" s="3"/>
      <c r="K37" s="38" t="s">
        <v>96</v>
      </c>
      <c r="L37" s="12" t="str">
        <f>E30</f>
        <v>(以下より選択)</v>
      </c>
      <c r="O37" s="3"/>
      <c r="P37" s="3"/>
    </row>
    <row r="38" spans="1:16" ht="18.75">
      <c r="A38" s="11"/>
      <c r="B38" s="44" t="s">
        <v>101</v>
      </c>
      <c r="C38" s="39" t="s">
        <v>102</v>
      </c>
      <c r="D38" s="33"/>
      <c r="E38" s="33"/>
      <c r="F38" s="46"/>
      <c r="G38" s="43"/>
      <c r="J38" s="3"/>
      <c r="K38" s="5" t="s">
        <v>27</v>
      </c>
      <c r="L38" s="12" t="str">
        <f>E31&amp;IF(F31="日"," d",IF(F31="ヶ月"," M",IF(F31="年"," Y","!!!")))</f>
        <v>!!!</v>
      </c>
      <c r="M38" s="3"/>
      <c r="N38" s="3"/>
      <c r="O38" s="3"/>
      <c r="P38" s="3"/>
    </row>
    <row r="39" spans="1:16" ht="18.75">
      <c r="A39" s="11"/>
      <c r="B39" s="44" t="s">
        <v>103</v>
      </c>
      <c r="C39" s="39" t="s">
        <v>104</v>
      </c>
      <c r="D39" s="33"/>
      <c r="E39" s="33" t="s">
        <v>105</v>
      </c>
      <c r="F39" s="33" t="s">
        <v>106</v>
      </c>
      <c r="G39" s="43"/>
      <c r="J39" s="3"/>
      <c r="K39" s="5" t="s">
        <v>28</v>
      </c>
      <c r="L39" s="12" t="str">
        <f>IF(M39=TRUE,"-",E32&amp;IF(F32="日"," d",IF(F32="月"," M",IF(F32="年"," Y","!!!"))))</f>
        <v>!!!</v>
      </c>
      <c r="M39" s="3" t="b">
        <v>0</v>
      </c>
      <c r="N39" s="3"/>
      <c r="O39" s="3"/>
      <c r="P39" s="3"/>
    </row>
    <row r="40" spans="1:16" ht="39" customHeight="1">
      <c r="A40" s="11"/>
      <c r="B40" s="193" t="s">
        <v>107</v>
      </c>
      <c r="C40" s="45" t="s">
        <v>108</v>
      </c>
      <c r="D40" s="33"/>
      <c r="E40" s="33"/>
      <c r="F40" s="46"/>
      <c r="G40" s="43"/>
      <c r="J40" s="3"/>
      <c r="K40" s="5" t="s">
        <v>29</v>
      </c>
      <c r="L40" s="12" t="str">
        <f>IF(M40=TRUE,"-",IF(AND(M40=FALSE,N40=TRUE)=TRUE,"After defrost ","")&amp;E33&amp;IF(F33="日"," d",IF(F33="ヶ月"," M",IF(F33="年"," Y","!!!"))))</f>
        <v>!!!</v>
      </c>
      <c r="M40" s="3" t="b">
        <v>0</v>
      </c>
      <c r="N40" s="3" t="b">
        <v>0</v>
      </c>
      <c r="O40" s="3"/>
      <c r="P40" s="3"/>
    </row>
    <row r="41" spans="1:16" ht="18" customHeight="1">
      <c r="A41" s="11"/>
      <c r="B41" s="193"/>
      <c r="C41" s="45" t="s">
        <v>109</v>
      </c>
      <c r="D41" s="33"/>
      <c r="E41" s="33"/>
      <c r="F41" s="46"/>
      <c r="G41" s="43"/>
      <c r="J41" s="3"/>
      <c r="K41" s="5" t="s">
        <v>30</v>
      </c>
      <c r="L41" s="12" t="str">
        <f>IF(M41=TRUE,"-",IF(AND(M41=FALSE,N41=TRUE)=TRUE,"After defrost ","")&amp;E34&amp;IF(F34="日"," d",IF(F34="ヶ月"," M",IF(F34="年"," Y","!!!"))))</f>
        <v>!!!</v>
      </c>
      <c r="M41" s="3" t="b">
        <v>0</v>
      </c>
      <c r="N41" s="3" t="b">
        <v>0</v>
      </c>
      <c r="O41" s="3"/>
      <c r="P41" s="3"/>
    </row>
    <row r="42" spans="1:16" ht="18" customHeight="1">
      <c r="A42" s="11"/>
      <c r="B42" s="193"/>
      <c r="C42" s="39" t="s">
        <v>110</v>
      </c>
      <c r="D42" s="33"/>
      <c r="E42" s="33"/>
      <c r="F42" s="46"/>
      <c r="G42" s="43"/>
      <c r="J42" s="3"/>
      <c r="K42" s="5" t="s">
        <v>31</v>
      </c>
      <c r="L42" s="47" t="str">
        <f>IF(M42=TRUE,"per 100g",IF(N42=TRUE,"per serving("&amp;F44&amp;"g)","-"))</f>
        <v>-</v>
      </c>
      <c r="M42" s="3" t="b">
        <v>0</v>
      </c>
      <c r="N42" s="3" t="b">
        <v>0</v>
      </c>
      <c r="O42" s="3"/>
      <c r="P42" s="3"/>
    </row>
    <row r="43" spans="1:16" ht="18" customHeight="1">
      <c r="A43" s="11"/>
      <c r="B43" s="193"/>
      <c r="C43" s="39" t="s">
        <v>111</v>
      </c>
      <c r="D43" s="33"/>
      <c r="E43" s="33"/>
      <c r="F43" s="46"/>
      <c r="G43" s="43"/>
      <c r="J43" s="3"/>
      <c r="K43" s="5" t="s">
        <v>32</v>
      </c>
      <c r="L43" s="47" t="str">
        <f>IF(D45="","-",D45&amp;" "&amp;E45)</f>
        <v>-</v>
      </c>
      <c r="M43" s="3"/>
      <c r="N43" s="3"/>
      <c r="O43" s="3"/>
      <c r="P43" s="3"/>
    </row>
    <row r="44" spans="1:16" ht="18" customHeight="1">
      <c r="A44" s="11"/>
      <c r="B44" s="193" t="s">
        <v>112</v>
      </c>
      <c r="C44" s="39" t="s">
        <v>31</v>
      </c>
      <c r="D44" s="33"/>
      <c r="E44" s="33"/>
      <c r="F44" s="48">
        <v>0</v>
      </c>
      <c r="G44" s="43"/>
      <c r="J44" s="3"/>
      <c r="K44" s="5" t="s">
        <v>33</v>
      </c>
      <c r="L44" s="47" t="str">
        <f>IF(D46="","-",D46&amp;E46)</f>
        <v>-</v>
      </c>
      <c r="M44" s="3"/>
      <c r="N44" s="3"/>
      <c r="O44" s="3"/>
      <c r="P44" s="3"/>
    </row>
    <row r="45" spans="1:16" ht="18" customHeight="1">
      <c r="A45" s="11"/>
      <c r="B45" s="193"/>
      <c r="C45" s="39" t="s">
        <v>113</v>
      </c>
      <c r="D45" s="49"/>
      <c r="E45" s="49" t="s">
        <v>114</v>
      </c>
      <c r="F45" s="46"/>
      <c r="G45" s="43"/>
      <c r="J45" s="3"/>
      <c r="K45" s="5" t="s">
        <v>34</v>
      </c>
      <c r="L45" s="47" t="str">
        <f>IF(D47="","-",D47&amp;E47)</f>
        <v>-</v>
      </c>
      <c r="M45" s="3"/>
      <c r="N45" s="3"/>
      <c r="O45" s="3"/>
      <c r="P45" s="3"/>
    </row>
    <row r="46" spans="1:16" ht="18" customHeight="1">
      <c r="A46" s="11"/>
      <c r="B46" s="193"/>
      <c r="C46" s="39" t="s">
        <v>33</v>
      </c>
      <c r="D46" s="49"/>
      <c r="E46" s="49" t="s">
        <v>115</v>
      </c>
      <c r="F46" s="46"/>
      <c r="G46" s="43"/>
      <c r="J46" s="3"/>
      <c r="K46" s="5" t="s">
        <v>35</v>
      </c>
      <c r="L46" s="47" t="str">
        <f>IF(D48="","-",D48&amp;E48)</f>
        <v>-</v>
      </c>
      <c r="M46" s="3"/>
      <c r="N46" s="3"/>
      <c r="O46" s="3"/>
      <c r="P46" s="3"/>
    </row>
    <row r="47" spans="1:16" ht="18" customHeight="1">
      <c r="A47" s="11"/>
      <c r="B47" s="193"/>
      <c r="C47" s="39" t="s">
        <v>34</v>
      </c>
      <c r="D47" s="49"/>
      <c r="E47" s="49" t="s">
        <v>115</v>
      </c>
      <c r="F47" s="46"/>
      <c r="G47" s="43"/>
      <c r="J47" s="3"/>
      <c r="K47" s="5" t="s">
        <v>36</v>
      </c>
      <c r="L47" s="47" t="str">
        <f>IF(D49="","-",D49&amp;E49)</f>
        <v>-</v>
      </c>
      <c r="M47" s="3"/>
      <c r="N47" s="3"/>
      <c r="O47" s="3"/>
      <c r="P47" s="3"/>
    </row>
    <row r="48" spans="1:16" ht="18" customHeight="1">
      <c r="A48" s="11"/>
      <c r="B48" s="193"/>
      <c r="C48" s="39" t="s">
        <v>35</v>
      </c>
      <c r="D48" s="49"/>
      <c r="E48" s="49" t="s">
        <v>115</v>
      </c>
      <c r="F48" s="46"/>
      <c r="G48" s="43"/>
      <c r="J48" s="3"/>
      <c r="K48" s="5" t="s">
        <v>37</v>
      </c>
      <c r="L48" s="47" t="str">
        <f>IF(D51="","-",D51&amp;E51)</f>
        <v>-</v>
      </c>
      <c r="M48" s="3"/>
      <c r="N48" s="3"/>
      <c r="O48" s="3"/>
      <c r="P48" s="3"/>
    </row>
    <row r="49" spans="1:16" ht="18" customHeight="1">
      <c r="A49" s="11"/>
      <c r="B49" s="193"/>
      <c r="C49" s="39" t="s">
        <v>36</v>
      </c>
      <c r="D49" s="49"/>
      <c r="E49" s="49" t="s">
        <v>115</v>
      </c>
      <c r="F49" s="46"/>
      <c r="G49" s="43"/>
      <c r="J49" s="3"/>
      <c r="K49" s="5" t="s">
        <v>38</v>
      </c>
      <c r="L49" s="47" t="str">
        <f>IF(D52="","-",D52&amp;E52)</f>
        <v>-</v>
      </c>
      <c r="M49" s="3"/>
      <c r="N49" s="3"/>
      <c r="O49" s="3"/>
      <c r="P49" s="3"/>
    </row>
    <row r="50" spans="1:16" ht="19.5" customHeight="1">
      <c r="A50" s="11"/>
      <c r="B50" s="193"/>
      <c r="C50" s="196" t="s">
        <v>116</v>
      </c>
      <c r="D50" s="196"/>
      <c r="E50" s="196"/>
      <c r="F50" s="46"/>
      <c r="G50" s="43"/>
      <c r="J50" s="3"/>
      <c r="K50" s="3"/>
      <c r="L50" s="4"/>
      <c r="M50" s="3"/>
      <c r="N50" s="3"/>
      <c r="O50" s="3"/>
      <c r="P50" s="3"/>
    </row>
    <row r="51" spans="1:16" ht="18" customHeight="1">
      <c r="A51" s="11"/>
      <c r="B51" s="193"/>
      <c r="C51" s="39" t="s">
        <v>117</v>
      </c>
      <c r="D51" s="49"/>
      <c r="E51" s="49" t="s">
        <v>115</v>
      </c>
      <c r="F51" s="46"/>
      <c r="G51" s="43"/>
      <c r="J51" s="3"/>
      <c r="K51" s="3"/>
      <c r="L51" s="4"/>
      <c r="M51" s="3"/>
      <c r="N51" s="3"/>
      <c r="O51" s="3"/>
      <c r="P51" s="3"/>
    </row>
    <row r="52" spans="1:16" ht="18" customHeight="1" thickBot="1">
      <c r="A52" s="11"/>
      <c r="B52" s="195"/>
      <c r="C52" s="50" t="s">
        <v>118</v>
      </c>
      <c r="D52" s="51"/>
      <c r="E52" s="51" t="s">
        <v>115</v>
      </c>
      <c r="F52" s="52"/>
      <c r="G52" s="53"/>
      <c r="J52" s="3"/>
      <c r="K52" s="3"/>
      <c r="L52" s="4"/>
      <c r="M52" s="3"/>
      <c r="N52" s="3"/>
      <c r="O52" s="3"/>
      <c r="P52" s="3"/>
    </row>
    <row r="53" spans="1:16" ht="18" customHeight="1">
      <c r="K53" s="3"/>
      <c r="L53" s="4"/>
      <c r="M53" s="3"/>
      <c r="N53" s="3"/>
      <c r="O53" s="3"/>
      <c r="P53" s="3"/>
    </row>
    <row r="54" spans="1:16" ht="18" customHeight="1">
      <c r="K54" s="3"/>
      <c r="L54" s="4"/>
      <c r="M54" s="3"/>
      <c r="N54" s="3"/>
      <c r="O54" s="3"/>
      <c r="P54" s="3"/>
    </row>
  </sheetData>
  <sheetProtection formatCells="0" formatRows="0"/>
  <mergeCells count="43">
    <mergeCell ref="B5:C5"/>
    <mergeCell ref="D5:F5"/>
    <mergeCell ref="B1:G1"/>
    <mergeCell ref="B3:C3"/>
    <mergeCell ref="D3:F3"/>
    <mergeCell ref="B4:C4"/>
    <mergeCell ref="D4:F4"/>
    <mergeCell ref="B6:C6"/>
    <mergeCell ref="D6:F6"/>
    <mergeCell ref="B7:C7"/>
    <mergeCell ref="D7:F7"/>
    <mergeCell ref="B8:C8"/>
    <mergeCell ref="D8:F8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E16"/>
    <mergeCell ref="B17:C17"/>
    <mergeCell ref="D17:E17"/>
    <mergeCell ref="B18:C18"/>
    <mergeCell ref="E18:F18"/>
    <mergeCell ref="B20:B29"/>
    <mergeCell ref="D20:E20"/>
    <mergeCell ref="D21:E21"/>
    <mergeCell ref="D22:F22"/>
    <mergeCell ref="D28:F28"/>
    <mergeCell ref="D29:F29"/>
    <mergeCell ref="B30:B34"/>
    <mergeCell ref="B35:B36"/>
    <mergeCell ref="D37:F37"/>
    <mergeCell ref="B40:B43"/>
    <mergeCell ref="B44:B52"/>
    <mergeCell ref="C50:E50"/>
  </mergeCells>
  <phoneticPr fontId="6"/>
  <conditionalFormatting sqref="E18">
    <cfRule type="expression" dxfId="8" priority="2">
      <formula>IF($M$16=TRUE,1,0)</formula>
    </cfRule>
  </conditionalFormatting>
  <conditionalFormatting sqref="F16">
    <cfRule type="expression" dxfId="7" priority="1">
      <formula>IF($D$16&lt;&gt;"福島",1,0)</formula>
    </cfRule>
  </conditionalFormatting>
  <conditionalFormatting sqref="F44">
    <cfRule type="expression" dxfId="6" priority="3">
      <formula>IF($N$42=TRUE,0,1)</formula>
    </cfRule>
  </conditionalFormatting>
  <dataValidations count="8">
    <dataValidation type="list" errorStyle="information" allowBlank="1" showInputMessage="1" showErrorMessage="1" error="直接入力してください" sqref="D16:E16" xr:uid="{AD670928-5E32-4151-A879-FBA97E0137B2}">
      <formula1>"（以下より選択）,北海道,青森,岩手,宮城,秋田,山形,福島,茨城,栃木,群馬,埼玉,千葉,東京,神奈川,新潟,富山,石川,福井,山梨,長野,岐阜,静岡,愛知,三重,滋賀,京都,大阪,兵庫,奈良,和歌山,鳥取,島根,岡山,広島,山口,徳島,香川,愛媛,高知,福岡,佐賀,長崎,熊本,大分,宮崎,鹿児島,沖縄,海外"</formula1>
    </dataValidation>
    <dataValidation type="list" errorStyle="information" allowBlank="1" showInputMessage="1" error="直接入力してください" sqref="F16" xr:uid="{1B518FCE-42E0-4DCA-9CCE-B89052804898}">
      <formula1>"会津坂下町,会津美里町,会津若松市,浅川町,飯舘村,石川町,泉崎村,猪苗代町,いわき市,大熊町,大玉村,小野町,鏡石町,葛尾村,金山町,川内村,川俣町,喜多方市,北塩原村,国見町,桑折町,郡山市,鮫川村,下郷町,昭和村,白河市,新地町,須賀川市,相馬市,只見町,伊達市,棚倉町,玉川村,田村市,天栄村,富岡町,中島村,浪江町,楢葉町,西会津町,西郷村,二本松市,塙町,磐梯町,檜枝岐村,平田村,広野町,福島市,双葉町,古殿町,三島町,南会津町,南相馬市,三春町,本宮市,柳津町,矢吹町,矢祭町,湯川村"</formula1>
    </dataValidation>
    <dataValidation type="list" allowBlank="1" showInputMessage="1" showErrorMessage="1" sqref="F31:F34" xr:uid="{2656D570-231F-48FE-9019-20B1E56E930B}">
      <formula1>"(以下より選択),日,ヶ月,年"</formula1>
    </dataValidation>
    <dataValidation type="list" errorStyle="information" allowBlank="1" showInputMessage="1" error="直接入力してください" sqref="E30" xr:uid="{6579D82C-258E-40F4-80C7-2203AB05A9B2}">
      <formula1>"(以下より選択),YYYY.MM.DD,YY.MM.DD,YY.MM,DD.MM.YY,DD.MM.YYYY,MM.YYYY,MM.YY,その他(直接入力)"</formula1>
    </dataValidation>
    <dataValidation type="list" allowBlank="1" showInputMessage="1" sqref="F39" xr:uid="{323B4EE9-36DC-4129-9BD8-96513938209D}">
      <formula1>"その他（直接入力）"</formula1>
    </dataValidation>
    <dataValidation type="list" allowBlank="1" showInputMessage="1" showErrorMessage="1" sqref="F31" xr:uid="{94C41558-88B0-4B94-AFC9-8786EB3DA206}">
      <formula1>"(以下より選択),日以上,ヶ月以上,年以上"</formula1>
    </dataValidation>
    <dataValidation type="list" allowBlank="1" showInputMessage="1" showErrorMessage="1" sqref="F20" xr:uid="{C961F1B1-7A2D-4912-A33D-8C82103F0A33}">
      <formula1>"(以下より選択),g,kg,ml,L,個"</formula1>
    </dataValidation>
    <dataValidation type="list" allowBlank="1" showInputMessage="1" showErrorMessage="1" sqref="F17:F18" xr:uid="{C9068E00-5C72-407D-A1AE-F9731E279311}">
      <formula1>"(以下より選択),日,営業日,週,ヶ月"</formula1>
    </dataValidation>
  </dataValidations>
  <hyperlinks>
    <hyperlink ref="L3" location="顧客記入!L4:L36" display="選択" xr:uid="{6539095A-7BEE-49F8-BF24-FBCF357850B8}"/>
  </hyperlinks>
  <pageMargins left="0.7" right="0.7" top="0.75" bottom="0.75" header="0.3" footer="0.3"/>
  <pageSetup paperSize="9" scale="4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0</xdr:rowOff>
                  </from>
                  <to>
                    <xdr:col>3</xdr:col>
                    <xdr:colOff>771525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228600</xdr:rowOff>
                  </from>
                  <to>
                    <xdr:col>3</xdr:col>
                    <xdr:colOff>771525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76200</xdr:colOff>
                    <xdr:row>37</xdr:row>
                    <xdr:rowOff>28575</xdr:rowOff>
                  </from>
                  <to>
                    <xdr:col>3</xdr:col>
                    <xdr:colOff>762000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37</xdr:row>
                    <xdr:rowOff>0</xdr:rowOff>
                  </from>
                  <to>
                    <xdr:col>4</xdr:col>
                    <xdr:colOff>685800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752475</xdr:colOff>
                    <xdr:row>38</xdr:row>
                    <xdr:rowOff>19050</xdr:rowOff>
                  </from>
                  <to>
                    <xdr:col>3</xdr:col>
                    <xdr:colOff>1438275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76200</xdr:colOff>
                    <xdr:row>38</xdr:row>
                    <xdr:rowOff>0</xdr:rowOff>
                  </from>
                  <to>
                    <xdr:col>3</xdr:col>
                    <xdr:colOff>533400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4</xdr:col>
                    <xdr:colOff>9525</xdr:colOff>
                    <xdr:row>38</xdr:row>
                    <xdr:rowOff>28575</xdr:rowOff>
                  </from>
                  <to>
                    <xdr:col>4</xdr:col>
                    <xdr:colOff>647700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4</xdr:col>
                    <xdr:colOff>542925</xdr:colOff>
                    <xdr:row>38</xdr:row>
                    <xdr:rowOff>19050</xdr:rowOff>
                  </from>
                  <to>
                    <xdr:col>4</xdr:col>
                    <xdr:colOff>1085850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</xdr:col>
                    <xdr:colOff>76200</xdr:colOff>
                    <xdr:row>39</xdr:row>
                    <xdr:rowOff>0</xdr:rowOff>
                  </from>
                  <to>
                    <xdr:col>3</xdr:col>
                    <xdr:colOff>762000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39</xdr:row>
                    <xdr:rowOff>0</xdr:rowOff>
                  </from>
                  <to>
                    <xdr:col>4</xdr:col>
                    <xdr:colOff>1181100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3</xdr:col>
                    <xdr:colOff>76200</xdr:colOff>
                    <xdr:row>40</xdr:row>
                    <xdr:rowOff>0</xdr:rowOff>
                  </from>
                  <to>
                    <xdr:col>3</xdr:col>
                    <xdr:colOff>762000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4</xdr:col>
                    <xdr:colOff>0</xdr:colOff>
                    <xdr:row>40</xdr:row>
                    <xdr:rowOff>0</xdr:rowOff>
                  </from>
                  <to>
                    <xdr:col>4</xdr:col>
                    <xdr:colOff>1076325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3</xdr:col>
                    <xdr:colOff>76200</xdr:colOff>
                    <xdr:row>41</xdr:row>
                    <xdr:rowOff>0</xdr:rowOff>
                  </from>
                  <to>
                    <xdr:col>3</xdr:col>
                    <xdr:colOff>762000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4</xdr:col>
                    <xdr:colOff>0</xdr:colOff>
                    <xdr:row>41</xdr:row>
                    <xdr:rowOff>0</xdr:rowOff>
                  </from>
                  <to>
                    <xdr:col>4</xdr:col>
                    <xdr:colOff>1123950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</xdr:col>
                    <xdr:colOff>76200</xdr:colOff>
                    <xdr:row>42</xdr:row>
                    <xdr:rowOff>0</xdr:rowOff>
                  </from>
                  <to>
                    <xdr:col>3</xdr:col>
                    <xdr:colOff>762000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42</xdr:row>
                    <xdr:rowOff>0</xdr:rowOff>
                  </from>
                  <to>
                    <xdr:col>4</xdr:col>
                    <xdr:colOff>1076325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3</xdr:col>
                    <xdr:colOff>76200</xdr:colOff>
                    <xdr:row>43</xdr:row>
                    <xdr:rowOff>0</xdr:rowOff>
                  </from>
                  <to>
                    <xdr:col>3</xdr:col>
                    <xdr:colOff>762000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3</xdr:col>
                    <xdr:colOff>1657350</xdr:colOff>
                    <xdr:row>42</xdr:row>
                    <xdr:rowOff>219075</xdr:rowOff>
                  </from>
                  <to>
                    <xdr:col>4</xdr:col>
                    <xdr:colOff>1971675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3</xdr:col>
                    <xdr:colOff>76200</xdr:colOff>
                    <xdr:row>29</xdr:row>
                    <xdr:rowOff>0</xdr:rowOff>
                  </from>
                  <to>
                    <xdr:col>3</xdr:col>
                    <xdr:colOff>762000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3</xdr:col>
                    <xdr:colOff>771525</xdr:colOff>
                    <xdr:row>29</xdr:row>
                    <xdr:rowOff>0</xdr:rowOff>
                  </from>
                  <to>
                    <xdr:col>3</xdr:col>
                    <xdr:colOff>1514475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3</xdr:col>
                    <xdr:colOff>762000</xdr:colOff>
                    <xdr:row>32</xdr:row>
                    <xdr:rowOff>9525</xdr:rowOff>
                  </from>
                  <to>
                    <xdr:col>3</xdr:col>
                    <xdr:colOff>1343025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3</xdr:col>
                    <xdr:colOff>85725</xdr:colOff>
                    <xdr:row>33</xdr:row>
                    <xdr:rowOff>9525</xdr:rowOff>
                  </from>
                  <to>
                    <xdr:col>3</xdr:col>
                    <xdr:colOff>676275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3</xdr:col>
                    <xdr:colOff>85725</xdr:colOff>
                    <xdr:row>32</xdr:row>
                    <xdr:rowOff>19050</xdr:rowOff>
                  </from>
                  <to>
                    <xdr:col>3</xdr:col>
                    <xdr:colOff>704850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3</xdr:col>
                    <xdr:colOff>771525</xdr:colOff>
                    <xdr:row>33</xdr:row>
                    <xdr:rowOff>28575</xdr:rowOff>
                  </from>
                  <to>
                    <xdr:col>3</xdr:col>
                    <xdr:colOff>1323975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19050</xdr:rowOff>
                  </from>
                  <to>
                    <xdr:col>3</xdr:col>
                    <xdr:colOff>704850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3</xdr:col>
                    <xdr:colOff>762000</xdr:colOff>
                    <xdr:row>18</xdr:row>
                    <xdr:rowOff>9525</xdr:rowOff>
                  </from>
                  <to>
                    <xdr:col>3</xdr:col>
                    <xdr:colOff>1343025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9525</xdr:rowOff>
                  </from>
                  <to>
                    <xdr:col>3</xdr:col>
                    <xdr:colOff>638175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5</xdr:col>
                    <xdr:colOff>771525</xdr:colOff>
                    <xdr:row>18</xdr:row>
                    <xdr:rowOff>9525</xdr:rowOff>
                  </from>
                  <to>
                    <xdr:col>5</xdr:col>
                    <xdr:colOff>1581150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19050</xdr:rowOff>
                  </from>
                  <to>
                    <xdr:col>5</xdr:col>
                    <xdr:colOff>638175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3</xdr:col>
                    <xdr:colOff>28575</xdr:colOff>
                    <xdr:row>17</xdr:row>
                    <xdr:rowOff>28575</xdr:rowOff>
                  </from>
                  <to>
                    <xdr:col>3</xdr:col>
                    <xdr:colOff>714375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3</xdr:col>
                    <xdr:colOff>771525</xdr:colOff>
                    <xdr:row>17</xdr:row>
                    <xdr:rowOff>28575</xdr:rowOff>
                  </from>
                  <to>
                    <xdr:col>3</xdr:col>
                    <xdr:colOff>1457325</xdr:colOff>
                    <xdr:row>17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84B8-A930-45A1-9BCB-BC8ED38DDFA9}">
  <sheetPr codeName="Sheet14"/>
  <dimension ref="A1:BM54"/>
  <sheetViews>
    <sheetView showGridLines="0" view="pageBreakPreview" zoomScale="85" zoomScaleNormal="70" zoomScaleSheetLayoutView="85" workbookViewId="0">
      <selection sqref="A1:XFD1048576"/>
    </sheetView>
  </sheetViews>
  <sheetFormatPr defaultColWidth="8.625" defaultRowHeight="18" customHeight="1" outlineLevelCol="2"/>
  <cols>
    <col min="1" max="1" width="3.125" style="1" customWidth="1"/>
    <col min="2" max="2" width="17.875" style="1" bestFit="1" customWidth="1"/>
    <col min="3" max="3" width="35" style="1" bestFit="1" customWidth="1"/>
    <col min="4" max="4" width="21.75" style="1" bestFit="1" customWidth="1"/>
    <col min="5" max="5" width="26.375" style="1" customWidth="1"/>
    <col min="6" max="6" width="25.5" style="1" bestFit="1" customWidth="1"/>
    <col min="7" max="7" width="22.5" style="9" bestFit="1" customWidth="1"/>
    <col min="8" max="8" width="3.375" style="1" customWidth="1"/>
    <col min="9" max="9" width="8.625" style="1"/>
    <col min="10" max="10" width="8.625" style="1" hidden="1" customWidth="1" outlineLevel="1"/>
    <col min="11" max="11" width="43.875" style="1" hidden="1" customWidth="1" outlineLevel="1"/>
    <col min="12" max="12" width="28.875" style="54" hidden="1" customWidth="1" outlineLevel="1"/>
    <col min="13" max="16" width="8" style="1" hidden="1" customWidth="1" outlineLevel="1"/>
    <col min="17" max="17" width="8.625" style="1" hidden="1" customWidth="1" outlineLevel="1"/>
    <col min="18" max="18" width="12.25" style="1" hidden="1" customWidth="1" outlineLevel="1"/>
    <col min="19" max="19" width="7.75" style="1" hidden="1" customWidth="1" outlineLevel="1"/>
    <col min="20" max="20" width="6" style="1" hidden="1" customWidth="1" outlineLevel="1"/>
    <col min="21" max="21" width="5.75" style="1" hidden="1" customWidth="1" outlineLevel="1"/>
    <col min="22" max="23" width="6" style="1" hidden="1" customWidth="1" outlineLevel="1"/>
    <col min="24" max="24" width="11.375" style="1" hidden="1" customWidth="1" outlineLevel="1"/>
    <col min="25" max="25" width="7.75" style="1" hidden="1" customWidth="1" outlineLevel="1"/>
    <col min="26" max="28" width="13.625" style="1" hidden="1" customWidth="1" outlineLevel="1"/>
    <col min="29" max="30" width="7.75" style="1" hidden="1" customWidth="1" outlineLevel="1"/>
    <col min="31" max="31" width="6.75" style="1" hidden="1" customWidth="1" outlineLevel="1"/>
    <col min="32" max="32" width="11.875" style="1" hidden="1" customWidth="1" outlineLevel="1"/>
    <col min="33" max="33" width="14.25" style="1" hidden="1" customWidth="1" outlineLevel="1"/>
    <col min="34" max="34" width="7" style="1" hidden="1" customWidth="1" outlineLevel="1"/>
    <col min="35" max="36" width="8" style="1" hidden="1" customWidth="1" outlineLevel="1"/>
    <col min="37" max="37" width="8.75" style="1" hidden="1" customWidth="1" outlineLevel="1"/>
    <col min="38" max="38" width="8.375" style="1" hidden="1" customWidth="1" outlineLevel="1"/>
    <col min="39" max="39" width="9.375" style="1" hidden="1" customWidth="1" outlineLevel="1"/>
    <col min="40" max="40" width="8" style="1" hidden="1" customWidth="1" outlineLevel="1"/>
    <col min="41" max="41" width="8.75" style="1" hidden="1" customWidth="1" outlineLevel="1"/>
    <col min="42" max="42" width="8.375" style="1" hidden="1" customWidth="1" outlineLevel="1"/>
    <col min="43" max="43" width="5.375" style="1" hidden="1" customWidth="1" outlineLevel="1"/>
    <col min="44" max="45" width="7.125" style="1" hidden="1" customWidth="1" outlineLevel="1"/>
    <col min="46" max="46" width="14" style="1" hidden="1" customWidth="1" outlineLevel="1"/>
    <col min="47" max="47" width="13.625" style="1" hidden="1" customWidth="1" outlineLevel="1"/>
    <col min="48" max="49" width="11.375" style="1" hidden="1" customWidth="1" outlineLevel="1"/>
    <col min="50" max="50" width="20.875" style="1" hidden="1" customWidth="1" outlineLevel="1"/>
    <col min="51" max="51" width="19.5" style="1" hidden="1" customWidth="1" outlineLevel="1"/>
    <col min="52" max="53" width="19.25" style="1" hidden="1" customWidth="1" outlineLevel="1"/>
    <col min="54" max="54" width="13.125" style="1" hidden="1" customWidth="1" outlineLevel="1"/>
    <col min="55" max="56" width="11.375" style="1" hidden="1" customWidth="1" outlineLevel="1"/>
    <col min="57" max="57" width="6" style="1" hidden="1" customWidth="1" outlineLevel="1"/>
    <col min="58" max="58" width="9.625" style="1" hidden="1" customWidth="1" outlineLevel="1"/>
    <col min="59" max="59" width="23.125" style="1" hidden="1" customWidth="1" outlineLevel="1"/>
    <col min="60" max="60" width="26.75" style="1" hidden="1" customWidth="1" outlineLevel="1"/>
    <col min="61" max="61" width="29" style="1" hidden="1" customWidth="1" outlineLevel="1"/>
    <col min="62" max="62" width="8.625" style="1" hidden="1" customWidth="1" outlineLevel="1"/>
    <col min="63" max="64" width="8.625" style="1" hidden="1" customWidth="1" outlineLevel="2"/>
    <col min="65" max="65" width="8.625" style="1" collapsed="1"/>
    <col min="66" max="16384" width="8.625" style="1"/>
  </cols>
  <sheetData>
    <row r="1" spans="1:64" ht="51.95" customHeight="1">
      <c r="B1" s="228" t="s">
        <v>0</v>
      </c>
      <c r="C1" s="228"/>
      <c r="D1" s="228"/>
      <c r="E1" s="228"/>
      <c r="F1" s="228"/>
      <c r="G1" s="228"/>
      <c r="H1" s="2"/>
      <c r="I1" s="2"/>
      <c r="J1" s="3"/>
      <c r="K1" s="3"/>
      <c r="L1" s="4"/>
      <c r="M1" s="3"/>
      <c r="N1" s="3"/>
      <c r="O1" s="3"/>
      <c r="P1" s="3"/>
      <c r="R1" s="55" t="s">
        <v>1</v>
      </c>
      <c r="S1" s="56" t="s">
        <v>2</v>
      </c>
      <c r="T1" s="56" t="s">
        <v>3</v>
      </c>
      <c r="U1" s="56" t="s">
        <v>4</v>
      </c>
      <c r="V1" s="56" t="s">
        <v>5</v>
      </c>
      <c r="W1" s="56" t="s">
        <v>6</v>
      </c>
      <c r="X1" s="56" t="s">
        <v>7</v>
      </c>
      <c r="Y1" s="56" t="s">
        <v>8</v>
      </c>
      <c r="Z1" s="56" t="s">
        <v>9</v>
      </c>
      <c r="AA1" s="56" t="s">
        <v>126</v>
      </c>
      <c r="AB1" s="56" t="s">
        <v>127</v>
      </c>
      <c r="AC1" s="56" t="s">
        <v>10</v>
      </c>
      <c r="AD1" s="56" t="s">
        <v>11</v>
      </c>
      <c r="AE1" s="56" t="s">
        <v>12</v>
      </c>
      <c r="AF1" s="56" t="s">
        <v>13</v>
      </c>
      <c r="AG1" s="56" t="s">
        <v>14</v>
      </c>
      <c r="AH1" s="56" t="s">
        <v>20</v>
      </c>
      <c r="AI1" s="57" t="s">
        <v>15</v>
      </c>
      <c r="AJ1" s="56" t="s">
        <v>16</v>
      </c>
      <c r="AK1" s="56" t="s">
        <v>17</v>
      </c>
      <c r="AL1" s="56" t="s">
        <v>18</v>
      </c>
      <c r="AM1" s="56" t="s">
        <v>19</v>
      </c>
      <c r="AN1" s="56" t="s">
        <v>130</v>
      </c>
      <c r="AO1" s="56" t="s">
        <v>120</v>
      </c>
      <c r="AP1" s="56" t="s">
        <v>121</v>
      </c>
      <c r="AQ1" s="56" t="s">
        <v>122</v>
      </c>
      <c r="AR1" s="56" t="s">
        <v>123</v>
      </c>
      <c r="AS1" s="56" t="s">
        <v>22</v>
      </c>
      <c r="AT1" s="56" t="s">
        <v>23</v>
      </c>
      <c r="AU1" s="56" t="s">
        <v>24</v>
      </c>
      <c r="AV1" s="56" t="s">
        <v>25</v>
      </c>
      <c r="AW1" s="57" t="s">
        <v>91</v>
      </c>
      <c r="AX1" s="57" t="s">
        <v>92</v>
      </c>
      <c r="AY1" s="56" t="s">
        <v>26</v>
      </c>
      <c r="AZ1" s="56" t="s">
        <v>96</v>
      </c>
      <c r="BA1" s="56" t="s">
        <v>27</v>
      </c>
      <c r="BB1" s="56" t="s">
        <v>28</v>
      </c>
      <c r="BC1" s="56" t="s">
        <v>29</v>
      </c>
      <c r="BD1" s="56" t="s">
        <v>30</v>
      </c>
      <c r="BE1" s="56" t="s">
        <v>31</v>
      </c>
      <c r="BF1" s="56" t="s">
        <v>32</v>
      </c>
      <c r="BG1" s="56" t="s">
        <v>33</v>
      </c>
      <c r="BH1" s="56" t="s">
        <v>34</v>
      </c>
      <c r="BI1" s="56" t="s">
        <v>35</v>
      </c>
      <c r="BJ1" s="56" t="s">
        <v>36</v>
      </c>
      <c r="BK1" s="56" t="s">
        <v>37</v>
      </c>
      <c r="BL1" s="56" t="s">
        <v>38</v>
      </c>
    </row>
    <row r="2" spans="1:64" ht="20.45" customHeight="1" thickBot="1">
      <c r="B2" s="6"/>
      <c r="C2" s="6"/>
      <c r="D2" s="6"/>
      <c r="E2" s="6"/>
      <c r="F2" s="6"/>
      <c r="G2" s="7"/>
      <c r="H2" s="2"/>
      <c r="I2" s="2"/>
      <c r="J2" s="3"/>
      <c r="K2" s="3"/>
      <c r="L2" s="4"/>
      <c r="M2" s="3"/>
      <c r="N2" s="3"/>
      <c r="O2" s="3"/>
      <c r="P2" s="3"/>
      <c r="R2" s="58"/>
      <c r="S2" s="56" t="str">
        <f>L4</f>
        <v/>
      </c>
      <c r="T2" s="56" t="str">
        <f>L5</f>
        <v>営業入力</v>
      </c>
      <c r="U2" s="59" t="str">
        <f>L6</f>
        <v/>
      </c>
      <c r="V2" s="56" t="str">
        <f>L7</f>
        <v/>
      </c>
      <c r="W2" s="56" t="str">
        <f>L8</f>
        <v/>
      </c>
      <c r="X2" s="56" t="str">
        <f>L9</f>
        <v/>
      </c>
      <c r="Y2" s="56" t="str">
        <f>L10</f>
        <v/>
      </c>
      <c r="Z2" s="56" t="str">
        <f>L11</f>
        <v/>
      </c>
      <c r="AA2" s="56">
        <f>L12</f>
        <v>0</v>
      </c>
      <c r="AB2" s="56">
        <f>L13</f>
        <v>0</v>
      </c>
      <c r="AC2" s="56">
        <f>L14</f>
        <v>0</v>
      </c>
      <c r="AD2" s="56" t="str">
        <f>L15</f>
        <v/>
      </c>
      <c r="AE2" s="60" t="str">
        <f>L16</f>
        <v>Error</v>
      </c>
      <c r="AF2" s="56" t="str">
        <f>L17</f>
        <v>!!!</v>
      </c>
      <c r="AG2" s="56" t="str">
        <f>L18</f>
        <v>(以下より選択)(g)</v>
      </c>
      <c r="AH2" s="56">
        <f>L19</f>
        <v>0</v>
      </c>
      <c r="AI2" s="56">
        <f>L20</f>
        <v>0</v>
      </c>
      <c r="AJ2" s="56">
        <f>L21</f>
        <v>0</v>
      </c>
      <c r="AK2" s="56">
        <f>L22</f>
        <v>0</v>
      </c>
      <c r="AL2" s="56">
        <f>L23</f>
        <v>0</v>
      </c>
      <c r="AM2" s="61">
        <f>L24</f>
        <v>0</v>
      </c>
      <c r="AN2" s="56">
        <f>L25</f>
        <v>0</v>
      </c>
      <c r="AO2" s="56">
        <f>L26</f>
        <v>0</v>
      </c>
      <c r="AP2" s="56">
        <f>L27</f>
        <v>0</v>
      </c>
      <c r="AQ2" s="62">
        <f>L28</f>
        <v>0</v>
      </c>
      <c r="AR2" s="61">
        <f>L29</f>
        <v>0</v>
      </c>
      <c r="AS2" s="63" t="str">
        <f>L30</f>
        <v>-</v>
      </c>
      <c r="AT2" s="56" t="str">
        <f>L31</f>
        <v>-</v>
      </c>
      <c r="AU2" s="56" t="str">
        <f>L32</f>
        <v>-</v>
      </c>
      <c r="AV2" s="61">
        <f>L33</f>
        <v>0</v>
      </c>
      <c r="AW2" s="61" t="str">
        <f>L34</f>
        <v>-</v>
      </c>
      <c r="AX2" s="63">
        <f>L335</f>
        <v>0</v>
      </c>
      <c r="AY2" s="61" t="str">
        <f>L36</f>
        <v>!!!</v>
      </c>
      <c r="AZ2" s="61" t="str">
        <f>L37</f>
        <v>(以下より選択)</v>
      </c>
      <c r="BA2" s="56" t="str">
        <f>L38</f>
        <v>!!!</v>
      </c>
      <c r="BB2" s="56" t="str">
        <f>L39</f>
        <v>!!!</v>
      </c>
      <c r="BC2" s="56" t="str">
        <f>L40</f>
        <v>!!!</v>
      </c>
      <c r="BD2" s="56" t="str">
        <f>L41</f>
        <v>!!!</v>
      </c>
      <c r="BE2" s="56" t="str">
        <f>L42</f>
        <v>-</v>
      </c>
      <c r="BF2" s="56" t="str">
        <f>L43</f>
        <v>-</v>
      </c>
      <c r="BG2" s="56" t="str">
        <f>L44</f>
        <v>-</v>
      </c>
      <c r="BH2" s="56" t="str">
        <f>L45</f>
        <v>-</v>
      </c>
      <c r="BI2" s="56" t="str">
        <f>L46</f>
        <v>-</v>
      </c>
      <c r="BJ2" s="56" t="str">
        <f>L47</f>
        <v>-</v>
      </c>
      <c r="BK2" s="56" t="str">
        <f>L48</f>
        <v>-</v>
      </c>
      <c r="BL2" s="56" t="str">
        <f>L49</f>
        <v>-</v>
      </c>
    </row>
    <row r="3" spans="1:64" ht="24" customHeight="1">
      <c r="B3" s="229" t="s">
        <v>39</v>
      </c>
      <c r="C3" s="230"/>
      <c r="D3" s="231"/>
      <c r="E3" s="232"/>
      <c r="F3" s="233"/>
      <c r="J3" s="3"/>
      <c r="K3" s="8" t="s">
        <v>40</v>
      </c>
      <c r="L3" s="10" t="s">
        <v>41</v>
      </c>
      <c r="M3" s="3"/>
      <c r="N3" s="3"/>
      <c r="O3" s="3"/>
      <c r="P3" s="3"/>
    </row>
    <row r="4" spans="1:64" ht="21.6" customHeight="1">
      <c r="A4" s="11"/>
      <c r="B4" s="193" t="s">
        <v>2</v>
      </c>
      <c r="C4" s="226"/>
      <c r="D4" s="211"/>
      <c r="E4" s="211"/>
      <c r="F4" s="234"/>
      <c r="J4" s="3"/>
      <c r="K4" s="5" t="s">
        <v>2</v>
      </c>
      <c r="L4" s="12" t="str">
        <f>IF(D4="","",D4)</f>
        <v/>
      </c>
      <c r="M4" s="3"/>
      <c r="N4" s="3"/>
      <c r="O4" s="3"/>
      <c r="P4" s="3"/>
    </row>
    <row r="5" spans="1:64" ht="21.6" customHeight="1">
      <c r="A5" s="11"/>
      <c r="B5" s="193" t="s">
        <v>43</v>
      </c>
      <c r="C5" s="226"/>
      <c r="D5" s="199"/>
      <c r="E5" s="194"/>
      <c r="F5" s="227"/>
      <c r="J5" s="3"/>
      <c r="K5" s="5" t="s">
        <v>3</v>
      </c>
      <c r="L5" s="12" t="str">
        <f>IF(D5="","営業入力",D5)</f>
        <v>営業入力</v>
      </c>
      <c r="M5" s="3"/>
      <c r="N5" s="3"/>
      <c r="O5" s="3"/>
      <c r="P5" s="3"/>
    </row>
    <row r="6" spans="1:64" ht="21.6" customHeight="1">
      <c r="A6" s="11"/>
      <c r="B6" s="193" t="s">
        <v>45</v>
      </c>
      <c r="C6" s="226"/>
      <c r="D6" s="235"/>
      <c r="E6" s="236"/>
      <c r="F6" s="237"/>
      <c r="J6" s="3"/>
      <c r="K6" s="5" t="s">
        <v>4</v>
      </c>
      <c r="L6" s="13" t="str">
        <f>IF(D6="","",D6)</f>
        <v/>
      </c>
      <c r="M6" s="3"/>
      <c r="N6" s="3"/>
      <c r="O6" s="3"/>
      <c r="P6" s="3"/>
    </row>
    <row r="7" spans="1:64" ht="39" customHeight="1">
      <c r="B7" s="238"/>
      <c r="C7" s="226"/>
      <c r="D7" s="235"/>
      <c r="E7" s="236"/>
      <c r="F7" s="237"/>
      <c r="J7" s="3"/>
      <c r="K7" s="5" t="s">
        <v>5</v>
      </c>
      <c r="L7" s="12" t="str">
        <f>IF(D11="","",D11)</f>
        <v/>
      </c>
      <c r="M7" s="3"/>
      <c r="N7" s="3"/>
      <c r="O7" s="3"/>
      <c r="P7" s="3"/>
    </row>
    <row r="8" spans="1:64" ht="21.6" customHeight="1" thickBot="1">
      <c r="B8" s="195"/>
      <c r="C8" s="217"/>
      <c r="D8" s="218"/>
      <c r="E8" s="219"/>
      <c r="F8" s="220"/>
      <c r="J8" s="3"/>
      <c r="K8" s="5" t="s">
        <v>6</v>
      </c>
      <c r="L8" s="12" t="str">
        <f>IF(D12="","",D12)</f>
        <v/>
      </c>
      <c r="M8" s="3"/>
      <c r="N8" s="3"/>
      <c r="O8" s="3"/>
      <c r="P8" s="3"/>
    </row>
    <row r="9" spans="1:64" ht="27.6" customHeight="1" thickBot="1">
      <c r="J9" s="3"/>
      <c r="K9" s="5" t="s">
        <v>7</v>
      </c>
      <c r="L9" s="12" t="str">
        <f>IF(D13="","",D13)</f>
        <v/>
      </c>
      <c r="M9" s="3"/>
      <c r="N9" s="3"/>
      <c r="O9" s="3"/>
      <c r="P9" s="3"/>
    </row>
    <row r="10" spans="1:64" ht="33.6" customHeight="1">
      <c r="A10" s="11"/>
      <c r="B10" s="213" t="s">
        <v>51</v>
      </c>
      <c r="C10" s="214"/>
      <c r="D10" s="215" t="s">
        <v>52</v>
      </c>
      <c r="E10" s="216"/>
      <c r="F10" s="214"/>
      <c r="G10" s="14" t="s">
        <v>53</v>
      </c>
      <c r="J10" s="3"/>
      <c r="K10" s="5" t="s">
        <v>8</v>
      </c>
      <c r="L10" s="12" t="str">
        <f>IF(D14="","",D14)</f>
        <v/>
      </c>
      <c r="M10" s="3"/>
      <c r="N10" s="3"/>
      <c r="O10" s="3"/>
      <c r="P10" s="3"/>
    </row>
    <row r="11" spans="1:64" ht="38.450000000000003" customHeight="1">
      <c r="A11" s="11"/>
      <c r="B11" s="203" t="s">
        <v>54</v>
      </c>
      <c r="C11" s="202"/>
      <c r="D11" s="198"/>
      <c r="E11" s="200"/>
      <c r="F11" s="199"/>
      <c r="G11" s="15"/>
      <c r="J11" s="3"/>
      <c r="K11" s="5" t="s">
        <v>9</v>
      </c>
      <c r="L11" s="12" t="str">
        <f>IF(D15="","",D15)</f>
        <v/>
      </c>
      <c r="M11" s="3"/>
      <c r="N11" s="3"/>
      <c r="O11" s="3"/>
      <c r="P11" s="3"/>
    </row>
    <row r="12" spans="1:64" ht="38.450000000000003" customHeight="1">
      <c r="A12" s="11"/>
      <c r="B12" s="201" t="s">
        <v>56</v>
      </c>
      <c r="C12" s="202"/>
      <c r="D12" s="198"/>
      <c r="E12" s="200"/>
      <c r="F12" s="199"/>
      <c r="G12" s="15"/>
      <c r="J12" s="3"/>
      <c r="K12" s="5" t="s">
        <v>126</v>
      </c>
      <c r="L12" s="12"/>
      <c r="M12" s="3"/>
      <c r="N12" s="3"/>
      <c r="O12" s="3"/>
      <c r="P12" s="3"/>
    </row>
    <row r="13" spans="1:64" ht="38.450000000000003" customHeight="1">
      <c r="A13" s="11"/>
      <c r="B13" s="203" t="s">
        <v>58</v>
      </c>
      <c r="C13" s="202"/>
      <c r="D13" s="206"/>
      <c r="E13" s="200"/>
      <c r="F13" s="199"/>
      <c r="G13" s="15"/>
      <c r="J13" s="3"/>
      <c r="K13" s="5" t="s">
        <v>127</v>
      </c>
      <c r="L13" s="12"/>
      <c r="M13" s="3"/>
      <c r="N13" s="3"/>
      <c r="O13" s="3"/>
      <c r="P13" s="3"/>
    </row>
    <row r="14" spans="1:64" ht="51.6" customHeight="1">
      <c r="A14" s="11"/>
      <c r="B14" s="203" t="s">
        <v>8</v>
      </c>
      <c r="C14" s="202"/>
      <c r="D14" s="207"/>
      <c r="E14" s="208"/>
      <c r="F14" s="209"/>
      <c r="G14" s="15" t="s">
        <v>61</v>
      </c>
      <c r="J14" s="3"/>
      <c r="K14" s="5" t="s">
        <v>10</v>
      </c>
      <c r="L14" s="12">
        <f>D16</f>
        <v>0</v>
      </c>
      <c r="M14" s="3"/>
      <c r="N14" s="3"/>
      <c r="O14" s="3"/>
      <c r="P14" s="3"/>
    </row>
    <row r="15" spans="1:64" ht="27.6" customHeight="1">
      <c r="A15" s="11"/>
      <c r="B15" s="203" t="s">
        <v>9</v>
      </c>
      <c r="C15" s="202"/>
      <c r="D15" s="210"/>
      <c r="E15" s="211"/>
      <c r="F15" s="212"/>
      <c r="G15" s="15"/>
      <c r="J15" s="3"/>
      <c r="K15" s="5" t="s">
        <v>11</v>
      </c>
      <c r="L15" s="12" t="str">
        <f>D17&amp;IF(F17="日"," D",IF(F17="営業日"," Biz D",IF(F17="週"," W",IF(F17="ヶ月"," M",IF(F17="(以下より選択)","","!!!")))))</f>
        <v/>
      </c>
      <c r="M15" s="3"/>
      <c r="N15" s="3"/>
      <c r="O15" s="3"/>
      <c r="P15" s="3"/>
    </row>
    <row r="16" spans="1:64" ht="55.5" customHeight="1">
      <c r="A16" s="11"/>
      <c r="B16" s="201" t="s">
        <v>132</v>
      </c>
      <c r="C16" s="202"/>
      <c r="D16" s="198"/>
      <c r="E16" s="200"/>
      <c r="F16" s="17" t="s">
        <v>65</v>
      </c>
      <c r="G16" s="15"/>
      <c r="J16" s="3"/>
      <c r="K16" s="5" t="s">
        <v>12</v>
      </c>
      <c r="L16" s="16" t="str">
        <f>IF(AND(M16=FALSE,N16=TRUE)=TRUE,E18,IF(AND(M16=TRUE,N16=FALSE)=TRUE,"-","Error"))</f>
        <v>Error</v>
      </c>
      <c r="M16" s="3" t="b">
        <v>0</v>
      </c>
      <c r="N16" s="3" t="b">
        <v>0</v>
      </c>
      <c r="O16" s="3"/>
      <c r="P16" s="3"/>
    </row>
    <row r="17" spans="1:16" ht="18.75">
      <c r="A17" s="11"/>
      <c r="B17" s="203" t="s">
        <v>66</v>
      </c>
      <c r="C17" s="202"/>
      <c r="D17" s="198"/>
      <c r="E17" s="199"/>
      <c r="F17" s="18" t="s">
        <v>119</v>
      </c>
      <c r="G17" s="15"/>
      <c r="J17" s="3"/>
      <c r="K17" s="5" t="s">
        <v>13</v>
      </c>
      <c r="L17" s="12" t="str">
        <f>IF(E19="","!!!",IF(M17=TRUE,"Single ",IF(N17=TRUE,"Mix ","!!!"))&amp;E19&amp;IF(O17=TRUE," ctn",IF(P17=TRUE," bun","!!!")))</f>
        <v>!!!</v>
      </c>
      <c r="M17" s="3" t="b">
        <v>0</v>
      </c>
      <c r="N17" s="3" t="b">
        <v>0</v>
      </c>
      <c r="O17" s="3" t="b">
        <v>0</v>
      </c>
      <c r="P17" s="3" t="b">
        <v>0</v>
      </c>
    </row>
    <row r="18" spans="1:16" ht="18" customHeight="1">
      <c r="A18" s="11"/>
      <c r="B18" s="203" t="s">
        <v>69</v>
      </c>
      <c r="C18" s="202"/>
      <c r="D18" s="20"/>
      <c r="E18" s="204">
        <v>0</v>
      </c>
      <c r="F18" s="205"/>
      <c r="G18" s="15"/>
      <c r="J18" s="3"/>
      <c r="K18" s="5" t="s">
        <v>14</v>
      </c>
      <c r="L18" s="12" t="str">
        <f>D20&amp;F20&amp;IF(F20="g","","("&amp;D21&amp;"g)")</f>
        <v>(以下より選択)(g)</v>
      </c>
      <c r="M18" s="3"/>
      <c r="N18" s="3"/>
      <c r="O18" s="3"/>
      <c r="P18" s="3"/>
    </row>
    <row r="19" spans="1:16" ht="18" customHeight="1">
      <c r="A19" s="11"/>
      <c r="B19" s="22" t="s">
        <v>70</v>
      </c>
      <c r="C19" s="23" t="s">
        <v>71</v>
      </c>
      <c r="D19" s="24"/>
      <c r="E19" s="18"/>
      <c r="F19" s="25" t="s">
        <v>72</v>
      </c>
      <c r="G19" s="15"/>
      <c r="J19" s="3"/>
      <c r="K19" s="5" t="s">
        <v>68</v>
      </c>
      <c r="L19" s="19">
        <f>D21</f>
        <v>0</v>
      </c>
    </row>
    <row r="20" spans="1:16" ht="18" customHeight="1">
      <c r="A20" s="11"/>
      <c r="B20" s="191" t="s">
        <v>73</v>
      </c>
      <c r="C20" s="23" t="s">
        <v>74</v>
      </c>
      <c r="D20" s="198"/>
      <c r="E20" s="199"/>
      <c r="F20" s="18" t="s">
        <v>119</v>
      </c>
      <c r="G20" s="15" t="s">
        <v>76</v>
      </c>
      <c r="J20" s="3"/>
      <c r="K20" s="21" t="s">
        <v>15</v>
      </c>
      <c r="L20" s="12">
        <f>D22</f>
        <v>0</v>
      </c>
      <c r="M20" s="3"/>
      <c r="N20" s="3"/>
      <c r="O20" s="3"/>
      <c r="P20" s="3"/>
    </row>
    <row r="21" spans="1:16" ht="18" customHeight="1">
      <c r="A21" s="11"/>
      <c r="B21" s="192"/>
      <c r="C21" s="23" t="s">
        <v>124</v>
      </c>
      <c r="D21" s="198"/>
      <c r="E21" s="199"/>
      <c r="F21" s="18" t="s">
        <v>77</v>
      </c>
      <c r="G21" s="15"/>
      <c r="J21" s="3"/>
      <c r="K21" s="21" t="s">
        <v>16</v>
      </c>
      <c r="L21" s="12">
        <f>D24</f>
        <v>0</v>
      </c>
      <c r="M21" s="3"/>
      <c r="N21" s="3"/>
      <c r="O21" s="3"/>
      <c r="P21" s="3"/>
    </row>
    <row r="22" spans="1:16" ht="18" customHeight="1">
      <c r="A22" s="11"/>
      <c r="B22" s="192"/>
      <c r="C22" s="23" t="s">
        <v>78</v>
      </c>
      <c r="D22" s="198"/>
      <c r="E22" s="200"/>
      <c r="F22" s="199"/>
      <c r="G22" s="15"/>
      <c r="J22" s="3"/>
      <c r="K22" s="21" t="s">
        <v>17</v>
      </c>
      <c r="L22" s="12">
        <f>D25</f>
        <v>0</v>
      </c>
      <c r="M22" s="3"/>
      <c r="N22" s="3"/>
      <c r="O22" s="3"/>
      <c r="P22" s="3"/>
    </row>
    <row r="23" spans="1:16" ht="18" customHeight="1">
      <c r="A23" s="11"/>
      <c r="B23" s="192"/>
      <c r="C23" s="23" t="s">
        <v>79</v>
      </c>
      <c r="D23" s="27" t="s">
        <v>80</v>
      </c>
      <c r="E23" s="27" t="s">
        <v>81</v>
      </c>
      <c r="F23" s="27" t="s">
        <v>82</v>
      </c>
      <c r="G23" s="15"/>
      <c r="J23" s="3"/>
      <c r="K23" s="21" t="s">
        <v>18</v>
      </c>
      <c r="L23" s="12">
        <f>D26</f>
        <v>0</v>
      </c>
      <c r="M23" s="3"/>
      <c r="N23" s="3"/>
      <c r="O23" s="3"/>
      <c r="P23" s="3"/>
    </row>
    <row r="24" spans="1:16" ht="18" customHeight="1">
      <c r="A24" s="11"/>
      <c r="B24" s="192"/>
      <c r="C24" s="28" t="s">
        <v>16</v>
      </c>
      <c r="D24" s="29"/>
      <c r="E24" s="29"/>
      <c r="F24" s="29"/>
      <c r="G24" s="15"/>
      <c r="J24" s="3"/>
      <c r="K24" s="5" t="s">
        <v>19</v>
      </c>
      <c r="L24" s="26">
        <f>D27</f>
        <v>0</v>
      </c>
      <c r="M24" s="3"/>
      <c r="N24" s="3"/>
      <c r="O24" s="3"/>
      <c r="P24" s="3"/>
    </row>
    <row r="25" spans="1:16" ht="18" customHeight="1">
      <c r="A25" s="11"/>
      <c r="B25" s="192"/>
      <c r="C25" s="28" t="s">
        <v>17</v>
      </c>
      <c r="D25" s="29"/>
      <c r="E25" s="29"/>
      <c r="F25" s="29"/>
      <c r="G25" s="15"/>
      <c r="J25" s="3"/>
      <c r="K25" s="21" t="s">
        <v>16</v>
      </c>
      <c r="L25" s="12">
        <f>E24</f>
        <v>0</v>
      </c>
      <c r="M25" s="3"/>
      <c r="N25" s="3"/>
      <c r="O25" s="3"/>
      <c r="P25" s="3"/>
    </row>
    <row r="26" spans="1:16" ht="18" customHeight="1">
      <c r="A26" s="11"/>
      <c r="B26" s="192"/>
      <c r="C26" s="28" t="s">
        <v>18</v>
      </c>
      <c r="D26" s="29"/>
      <c r="E26" s="29"/>
      <c r="F26" s="29"/>
      <c r="G26" s="15"/>
      <c r="J26" s="3"/>
      <c r="K26" s="21" t="s">
        <v>17</v>
      </c>
      <c r="L26" s="12">
        <f>E25</f>
        <v>0</v>
      </c>
      <c r="M26" s="3"/>
      <c r="N26" s="3"/>
      <c r="O26" s="3"/>
      <c r="P26" s="3"/>
    </row>
    <row r="27" spans="1:16" ht="18.75">
      <c r="A27" s="11"/>
      <c r="B27" s="192"/>
      <c r="C27" s="28" t="s">
        <v>125</v>
      </c>
      <c r="D27" s="31">
        <v>0</v>
      </c>
      <c r="E27" s="31">
        <v>0</v>
      </c>
      <c r="F27" s="31">
        <v>0</v>
      </c>
      <c r="G27" s="15"/>
      <c r="J27" s="3"/>
      <c r="K27" s="21" t="s">
        <v>18</v>
      </c>
      <c r="L27" s="12">
        <f>E26</f>
        <v>0</v>
      </c>
      <c r="M27" s="3"/>
      <c r="N27" s="3"/>
      <c r="O27" s="3"/>
      <c r="P27" s="3"/>
    </row>
    <row r="28" spans="1:16" ht="18" customHeight="1">
      <c r="A28" s="11"/>
      <c r="B28" s="192"/>
      <c r="C28" s="23" t="s">
        <v>83</v>
      </c>
      <c r="D28" s="198"/>
      <c r="E28" s="200"/>
      <c r="F28" s="199"/>
      <c r="G28" s="15"/>
      <c r="J28" s="3"/>
      <c r="K28" s="5" t="s">
        <v>20</v>
      </c>
      <c r="L28" s="30">
        <f>L19*L20/1000</f>
        <v>0</v>
      </c>
      <c r="M28" s="3"/>
      <c r="N28" s="3"/>
      <c r="O28" s="3"/>
      <c r="P28" s="3"/>
    </row>
    <row r="29" spans="1:16" ht="33">
      <c r="A29" s="11"/>
      <c r="B29" s="197"/>
      <c r="C29" s="32" t="s">
        <v>85</v>
      </c>
      <c r="D29" s="198"/>
      <c r="E29" s="200"/>
      <c r="F29" s="199"/>
      <c r="G29" s="15"/>
      <c r="J29" s="3"/>
      <c r="K29" s="5" t="s">
        <v>21</v>
      </c>
      <c r="L29" s="26">
        <f>E27</f>
        <v>0</v>
      </c>
      <c r="M29" s="3"/>
      <c r="N29" s="3"/>
      <c r="O29" s="3"/>
      <c r="P29" s="3"/>
    </row>
    <row r="30" spans="1:16" ht="18" customHeight="1">
      <c r="A30" s="11"/>
      <c r="B30" s="191" t="s">
        <v>87</v>
      </c>
      <c r="C30" s="23" t="s">
        <v>26</v>
      </c>
      <c r="D30" s="29" t="s">
        <v>88</v>
      </c>
      <c r="E30" s="33" t="s">
        <v>119</v>
      </c>
      <c r="F30" s="34"/>
      <c r="G30" s="15"/>
      <c r="J30" s="3"/>
      <c r="K30" s="5" t="s">
        <v>22</v>
      </c>
      <c r="L30" s="12" t="str">
        <f>IF(F24="","-",F24)</f>
        <v>-</v>
      </c>
      <c r="M30" s="3"/>
      <c r="N30" s="3"/>
      <c r="O30" s="3"/>
      <c r="P30" s="3"/>
    </row>
    <row r="31" spans="1:16" ht="36.6" customHeight="1">
      <c r="A31" s="11"/>
      <c r="B31" s="192"/>
      <c r="C31" s="35" t="s">
        <v>27</v>
      </c>
      <c r="D31" s="34"/>
      <c r="E31" s="36"/>
      <c r="F31" s="37" t="s">
        <v>119</v>
      </c>
      <c r="G31" s="15"/>
      <c r="J31" s="3"/>
      <c r="K31" s="5" t="s">
        <v>23</v>
      </c>
      <c r="L31" s="12" t="str">
        <f>IF(F25="","-",F25)</f>
        <v>-</v>
      </c>
      <c r="M31" s="3"/>
      <c r="N31" s="3"/>
      <c r="O31" s="3"/>
      <c r="P31" s="3"/>
    </row>
    <row r="32" spans="1:16" ht="18" customHeight="1">
      <c r="A32" s="11"/>
      <c r="B32" s="192"/>
      <c r="C32" s="28" t="s">
        <v>28</v>
      </c>
      <c r="D32" s="25"/>
      <c r="E32" s="36"/>
      <c r="F32" s="37" t="s">
        <v>119</v>
      </c>
      <c r="G32" s="15"/>
      <c r="J32" s="3"/>
      <c r="K32" s="5" t="s">
        <v>24</v>
      </c>
      <c r="L32" s="12" t="str">
        <f>IF(F26="","-",F26)</f>
        <v>-</v>
      </c>
      <c r="M32" s="3"/>
      <c r="N32" s="3"/>
      <c r="O32" s="3"/>
      <c r="P32" s="3"/>
    </row>
    <row r="33" spans="1:16" ht="18" customHeight="1">
      <c r="A33" s="11"/>
      <c r="B33" s="192"/>
      <c r="C33" s="28" t="s">
        <v>29</v>
      </c>
      <c r="D33" s="25"/>
      <c r="E33" s="36"/>
      <c r="F33" s="37" t="s">
        <v>119</v>
      </c>
      <c r="G33" s="15"/>
      <c r="J33" s="3"/>
      <c r="K33" s="5" t="s">
        <v>25</v>
      </c>
      <c r="L33" s="26">
        <f>IF(F27="","-",F27)</f>
        <v>0</v>
      </c>
      <c r="M33" s="3"/>
      <c r="N33" s="3"/>
      <c r="O33" s="3"/>
      <c r="P33" s="3"/>
    </row>
    <row r="34" spans="1:16" ht="18" customHeight="1">
      <c r="A34" s="11"/>
      <c r="B34" s="192"/>
      <c r="C34" s="28" t="s">
        <v>30</v>
      </c>
      <c r="D34" s="25"/>
      <c r="E34" s="36"/>
      <c r="F34" s="37" t="s">
        <v>119</v>
      </c>
      <c r="G34" s="15"/>
      <c r="J34" s="3"/>
      <c r="K34" s="38" t="s">
        <v>91</v>
      </c>
      <c r="L34" s="26" t="str">
        <f>IFERROR(IF(F24="","-",F24/E24&amp;"*"&amp;F25/E25&amp;"*"&amp;F26/E26),"")</f>
        <v>-</v>
      </c>
    </row>
    <row r="35" spans="1:16" ht="18.75">
      <c r="A35" s="11"/>
      <c r="B35" s="193" t="s">
        <v>93</v>
      </c>
      <c r="C35" s="39" t="s">
        <v>94</v>
      </c>
      <c r="D35" s="40"/>
      <c r="E35" s="41"/>
      <c r="F35" s="42" t="s">
        <v>95</v>
      </c>
      <c r="G35" s="43"/>
      <c r="J35" s="3"/>
      <c r="K35" s="38" t="s">
        <v>92</v>
      </c>
      <c r="L35" s="13" t="str">
        <f>IFERROR(IF(L34="-","-",F24/E24*F25/E25*F26/E26*L20),"")</f>
        <v>-</v>
      </c>
    </row>
    <row r="36" spans="1:16" ht="18" customHeight="1">
      <c r="A36" s="11"/>
      <c r="B36" s="193"/>
      <c r="C36" s="39" t="s">
        <v>97</v>
      </c>
      <c r="D36" s="40"/>
      <c r="E36" s="41"/>
      <c r="F36" s="42" t="s">
        <v>95</v>
      </c>
      <c r="G36" s="43"/>
      <c r="J36" s="3"/>
      <c r="K36" s="5" t="s">
        <v>26</v>
      </c>
      <c r="L36" s="12" t="str">
        <f>IF(M36=TRUE,"賞味",IF(N36=TRUE,"消費","!!!"))</f>
        <v>!!!</v>
      </c>
      <c r="M36" s="3" t="b">
        <v>0</v>
      </c>
      <c r="N36" s="3" t="b">
        <v>0</v>
      </c>
    </row>
    <row r="37" spans="1:16" ht="32.450000000000003" customHeight="1">
      <c r="A37" s="11"/>
      <c r="B37" s="44" t="s">
        <v>98</v>
      </c>
      <c r="C37" s="45" t="s">
        <v>99</v>
      </c>
      <c r="D37" s="194"/>
      <c r="E37" s="194"/>
      <c r="F37" s="194"/>
      <c r="G37" s="43"/>
      <c r="J37" s="3"/>
      <c r="K37" s="38" t="s">
        <v>96</v>
      </c>
      <c r="L37" s="12" t="str">
        <f>E30</f>
        <v>(以下より選択)</v>
      </c>
      <c r="O37" s="3"/>
      <c r="P37" s="3"/>
    </row>
    <row r="38" spans="1:16" ht="18.75">
      <c r="A38" s="11"/>
      <c r="B38" s="44" t="s">
        <v>101</v>
      </c>
      <c r="C38" s="39" t="s">
        <v>102</v>
      </c>
      <c r="D38" s="33"/>
      <c r="E38" s="33"/>
      <c r="F38" s="46"/>
      <c r="G38" s="43"/>
      <c r="J38" s="3"/>
      <c r="K38" s="5" t="s">
        <v>27</v>
      </c>
      <c r="L38" s="12" t="str">
        <f>E31&amp;IF(F31="日"," d",IF(F31="ヶ月"," M",IF(F31="年"," Y","!!!")))</f>
        <v>!!!</v>
      </c>
      <c r="M38" s="3"/>
      <c r="N38" s="3"/>
      <c r="O38" s="3"/>
      <c r="P38" s="3"/>
    </row>
    <row r="39" spans="1:16" ht="18.75">
      <c r="A39" s="11"/>
      <c r="B39" s="44" t="s">
        <v>103</v>
      </c>
      <c r="C39" s="39" t="s">
        <v>104</v>
      </c>
      <c r="D39" s="33"/>
      <c r="E39" s="33" t="s">
        <v>105</v>
      </c>
      <c r="F39" s="33" t="s">
        <v>106</v>
      </c>
      <c r="G39" s="43"/>
      <c r="J39" s="3"/>
      <c r="K39" s="5" t="s">
        <v>28</v>
      </c>
      <c r="L39" s="12" t="str">
        <f>IF(M39=TRUE,"-",E32&amp;IF(F32="日"," d",IF(F32="月"," M",IF(F32="年"," Y","!!!"))))</f>
        <v>!!!</v>
      </c>
      <c r="M39" s="3" t="b">
        <v>0</v>
      </c>
      <c r="N39" s="3"/>
      <c r="O39" s="3"/>
      <c r="P39" s="3"/>
    </row>
    <row r="40" spans="1:16" ht="39" customHeight="1">
      <c r="A40" s="11"/>
      <c r="B40" s="193" t="s">
        <v>107</v>
      </c>
      <c r="C40" s="45" t="s">
        <v>108</v>
      </c>
      <c r="D40" s="33"/>
      <c r="E40" s="33"/>
      <c r="F40" s="46"/>
      <c r="G40" s="43"/>
      <c r="J40" s="3"/>
      <c r="K40" s="5" t="s">
        <v>29</v>
      </c>
      <c r="L40" s="12" t="str">
        <f>IF(M40=TRUE,"-",IF(AND(M40=FALSE,N40=TRUE)=TRUE,"After defrost ","")&amp;E33&amp;IF(F33="日"," d",IF(F33="ヶ月"," M",IF(F33="年"," Y","!!!"))))</f>
        <v>!!!</v>
      </c>
      <c r="M40" s="3" t="b">
        <v>0</v>
      </c>
      <c r="N40" s="3" t="b">
        <v>0</v>
      </c>
      <c r="O40" s="3"/>
      <c r="P40" s="3"/>
    </row>
    <row r="41" spans="1:16" ht="18" customHeight="1">
      <c r="A41" s="11"/>
      <c r="B41" s="193"/>
      <c r="C41" s="45" t="s">
        <v>109</v>
      </c>
      <c r="D41" s="33"/>
      <c r="E41" s="33"/>
      <c r="F41" s="46"/>
      <c r="G41" s="43"/>
      <c r="J41" s="3"/>
      <c r="K41" s="5" t="s">
        <v>30</v>
      </c>
      <c r="L41" s="12" t="str">
        <f>IF(M41=TRUE,"-",IF(AND(M41=FALSE,N41=TRUE)=TRUE,"After defrost ","")&amp;E34&amp;IF(F34="日"," d",IF(F34="ヶ月"," M",IF(F34="年"," Y","!!!"))))</f>
        <v>!!!</v>
      </c>
      <c r="M41" s="3" t="b">
        <v>0</v>
      </c>
      <c r="N41" s="3" t="b">
        <v>0</v>
      </c>
      <c r="O41" s="3"/>
      <c r="P41" s="3"/>
    </row>
    <row r="42" spans="1:16" ht="18" customHeight="1">
      <c r="A42" s="11"/>
      <c r="B42" s="193"/>
      <c r="C42" s="39" t="s">
        <v>110</v>
      </c>
      <c r="D42" s="33"/>
      <c r="E42" s="33"/>
      <c r="F42" s="46"/>
      <c r="G42" s="43"/>
      <c r="J42" s="3"/>
      <c r="K42" s="5" t="s">
        <v>31</v>
      </c>
      <c r="L42" s="47" t="str">
        <f>IF(M42=TRUE,"per 100g",IF(N42=TRUE,"per serving("&amp;F44&amp;"g)","-"))</f>
        <v>-</v>
      </c>
      <c r="M42" s="3" t="b">
        <v>0</v>
      </c>
      <c r="N42" s="3" t="b">
        <v>0</v>
      </c>
      <c r="O42" s="3"/>
      <c r="P42" s="3"/>
    </row>
    <row r="43" spans="1:16" ht="18" customHeight="1">
      <c r="A43" s="11"/>
      <c r="B43" s="193"/>
      <c r="C43" s="39" t="s">
        <v>111</v>
      </c>
      <c r="D43" s="33"/>
      <c r="E43" s="33"/>
      <c r="F43" s="46"/>
      <c r="G43" s="43"/>
      <c r="J43" s="3"/>
      <c r="K43" s="5" t="s">
        <v>32</v>
      </c>
      <c r="L43" s="47" t="str">
        <f>IF(D45="","-",D45&amp;" "&amp;E45)</f>
        <v>-</v>
      </c>
      <c r="M43" s="3"/>
      <c r="N43" s="3"/>
      <c r="O43" s="3"/>
      <c r="P43" s="3"/>
    </row>
    <row r="44" spans="1:16" ht="18" customHeight="1">
      <c r="A44" s="11"/>
      <c r="B44" s="193" t="s">
        <v>112</v>
      </c>
      <c r="C44" s="39" t="s">
        <v>31</v>
      </c>
      <c r="D44" s="33"/>
      <c r="E44" s="33"/>
      <c r="F44" s="48">
        <v>0</v>
      </c>
      <c r="G44" s="43"/>
      <c r="J44" s="3"/>
      <c r="K44" s="5" t="s">
        <v>33</v>
      </c>
      <c r="L44" s="47" t="str">
        <f>IF(D46="","-",D46&amp;E46)</f>
        <v>-</v>
      </c>
      <c r="M44" s="3"/>
      <c r="N44" s="3"/>
      <c r="O44" s="3"/>
      <c r="P44" s="3"/>
    </row>
    <row r="45" spans="1:16" ht="18" customHeight="1">
      <c r="A45" s="11"/>
      <c r="B45" s="193"/>
      <c r="C45" s="39" t="s">
        <v>113</v>
      </c>
      <c r="D45" s="49"/>
      <c r="E45" s="49" t="s">
        <v>114</v>
      </c>
      <c r="F45" s="46"/>
      <c r="G45" s="43"/>
      <c r="J45" s="3"/>
      <c r="K45" s="5" t="s">
        <v>34</v>
      </c>
      <c r="L45" s="47" t="str">
        <f>IF(D47="","-",D47&amp;E47)</f>
        <v>-</v>
      </c>
      <c r="M45" s="3"/>
      <c r="N45" s="3"/>
      <c r="O45" s="3"/>
      <c r="P45" s="3"/>
    </row>
    <row r="46" spans="1:16" ht="18" customHeight="1">
      <c r="A46" s="11"/>
      <c r="B46" s="193"/>
      <c r="C46" s="39" t="s">
        <v>33</v>
      </c>
      <c r="D46" s="49"/>
      <c r="E46" s="49" t="s">
        <v>115</v>
      </c>
      <c r="F46" s="46"/>
      <c r="G46" s="43"/>
      <c r="J46" s="3"/>
      <c r="K46" s="5" t="s">
        <v>35</v>
      </c>
      <c r="L46" s="47" t="str">
        <f>IF(D48="","-",D48&amp;E48)</f>
        <v>-</v>
      </c>
      <c r="M46" s="3"/>
      <c r="N46" s="3"/>
      <c r="O46" s="3"/>
      <c r="P46" s="3"/>
    </row>
    <row r="47" spans="1:16" ht="18" customHeight="1">
      <c r="A47" s="11"/>
      <c r="B47" s="193"/>
      <c r="C47" s="39" t="s">
        <v>34</v>
      </c>
      <c r="D47" s="49"/>
      <c r="E47" s="49" t="s">
        <v>115</v>
      </c>
      <c r="F47" s="46"/>
      <c r="G47" s="43"/>
      <c r="J47" s="3"/>
      <c r="K47" s="5" t="s">
        <v>36</v>
      </c>
      <c r="L47" s="47" t="str">
        <f>IF(D49="","-",D49&amp;E49)</f>
        <v>-</v>
      </c>
      <c r="M47" s="3"/>
      <c r="N47" s="3"/>
      <c r="O47" s="3"/>
      <c r="P47" s="3"/>
    </row>
    <row r="48" spans="1:16" ht="18" customHeight="1">
      <c r="A48" s="11"/>
      <c r="B48" s="193"/>
      <c r="C48" s="39" t="s">
        <v>35</v>
      </c>
      <c r="D48" s="49"/>
      <c r="E48" s="49" t="s">
        <v>115</v>
      </c>
      <c r="F48" s="46"/>
      <c r="G48" s="43"/>
      <c r="J48" s="3"/>
      <c r="K48" s="5" t="s">
        <v>37</v>
      </c>
      <c r="L48" s="47" t="str">
        <f>IF(D51="","-",D51&amp;E51)</f>
        <v>-</v>
      </c>
      <c r="M48" s="3"/>
      <c r="N48" s="3"/>
      <c r="O48" s="3"/>
      <c r="P48" s="3"/>
    </row>
    <row r="49" spans="1:16" ht="18" customHeight="1">
      <c r="A49" s="11"/>
      <c r="B49" s="193"/>
      <c r="C49" s="39" t="s">
        <v>36</v>
      </c>
      <c r="D49" s="49"/>
      <c r="E49" s="49" t="s">
        <v>115</v>
      </c>
      <c r="F49" s="46"/>
      <c r="G49" s="43"/>
      <c r="J49" s="3"/>
      <c r="K49" s="5" t="s">
        <v>38</v>
      </c>
      <c r="L49" s="47" t="str">
        <f>IF(D52="","-",D52&amp;E52)</f>
        <v>-</v>
      </c>
      <c r="M49" s="3"/>
      <c r="N49" s="3"/>
      <c r="O49" s="3"/>
      <c r="P49" s="3"/>
    </row>
    <row r="50" spans="1:16" ht="19.5" customHeight="1">
      <c r="A50" s="11"/>
      <c r="B50" s="193"/>
      <c r="C50" s="196" t="s">
        <v>116</v>
      </c>
      <c r="D50" s="196"/>
      <c r="E50" s="196"/>
      <c r="F50" s="46"/>
      <c r="G50" s="43"/>
      <c r="J50" s="3"/>
      <c r="K50" s="3"/>
      <c r="L50" s="4"/>
      <c r="M50" s="3"/>
      <c r="N50" s="3"/>
      <c r="O50" s="3"/>
      <c r="P50" s="3"/>
    </row>
    <row r="51" spans="1:16" ht="18" customHeight="1">
      <c r="A51" s="11"/>
      <c r="B51" s="193"/>
      <c r="C51" s="39" t="s">
        <v>117</v>
      </c>
      <c r="D51" s="49"/>
      <c r="E51" s="49" t="s">
        <v>115</v>
      </c>
      <c r="F51" s="46"/>
      <c r="G51" s="43"/>
      <c r="J51" s="3"/>
      <c r="K51" s="3"/>
      <c r="L51" s="4"/>
      <c r="M51" s="3"/>
      <c r="N51" s="3"/>
      <c r="O51" s="3"/>
      <c r="P51" s="3"/>
    </row>
    <row r="52" spans="1:16" ht="18" customHeight="1" thickBot="1">
      <c r="A52" s="11"/>
      <c r="B52" s="195"/>
      <c r="C52" s="50" t="s">
        <v>118</v>
      </c>
      <c r="D52" s="51"/>
      <c r="E52" s="51" t="s">
        <v>115</v>
      </c>
      <c r="F52" s="52"/>
      <c r="G52" s="53"/>
      <c r="J52" s="3"/>
      <c r="K52" s="3"/>
      <c r="L52" s="4"/>
      <c r="M52" s="3"/>
      <c r="N52" s="3"/>
      <c r="O52" s="3"/>
      <c r="P52" s="3"/>
    </row>
    <row r="53" spans="1:16" ht="18" customHeight="1">
      <c r="K53" s="3"/>
      <c r="L53" s="4"/>
      <c r="M53" s="3"/>
      <c r="N53" s="3"/>
      <c r="O53" s="3"/>
      <c r="P53" s="3"/>
    </row>
    <row r="54" spans="1:16" ht="18" customHeight="1">
      <c r="K54" s="3"/>
      <c r="L54" s="4"/>
      <c r="M54" s="3"/>
      <c r="N54" s="3"/>
      <c r="O54" s="3"/>
      <c r="P54" s="3"/>
    </row>
  </sheetData>
  <sheetProtection formatCells="0" formatRows="0"/>
  <mergeCells count="43">
    <mergeCell ref="B30:B34"/>
    <mergeCell ref="B35:B36"/>
    <mergeCell ref="D37:F37"/>
    <mergeCell ref="B40:B43"/>
    <mergeCell ref="B44:B52"/>
    <mergeCell ref="C50:E50"/>
    <mergeCell ref="B20:B29"/>
    <mergeCell ref="D20:E20"/>
    <mergeCell ref="D21:E21"/>
    <mergeCell ref="D22:F22"/>
    <mergeCell ref="D28:F28"/>
    <mergeCell ref="D29:F29"/>
    <mergeCell ref="B16:C16"/>
    <mergeCell ref="D16:E16"/>
    <mergeCell ref="B17:C17"/>
    <mergeCell ref="D17:E17"/>
    <mergeCell ref="B18:C18"/>
    <mergeCell ref="E18:F18"/>
    <mergeCell ref="B13:C13"/>
    <mergeCell ref="D13:F13"/>
    <mergeCell ref="B14:C14"/>
    <mergeCell ref="D14:F14"/>
    <mergeCell ref="B15:C15"/>
    <mergeCell ref="D15:F15"/>
    <mergeCell ref="B10:C10"/>
    <mergeCell ref="D10:F10"/>
    <mergeCell ref="B11:C11"/>
    <mergeCell ref="D11:F11"/>
    <mergeCell ref="B12:C12"/>
    <mergeCell ref="D12:F12"/>
    <mergeCell ref="B6:C6"/>
    <mergeCell ref="D6:F6"/>
    <mergeCell ref="B7:C7"/>
    <mergeCell ref="D7:F7"/>
    <mergeCell ref="B8:C8"/>
    <mergeCell ref="D8:F8"/>
    <mergeCell ref="B5:C5"/>
    <mergeCell ref="D5:F5"/>
    <mergeCell ref="B1:G1"/>
    <mergeCell ref="B3:C3"/>
    <mergeCell ref="D3:F3"/>
    <mergeCell ref="B4:C4"/>
    <mergeCell ref="D4:F4"/>
  </mergeCells>
  <phoneticPr fontId="6"/>
  <conditionalFormatting sqref="E18">
    <cfRule type="expression" dxfId="5" priority="2">
      <formula>IF($M$16=TRUE,1,0)</formula>
    </cfRule>
  </conditionalFormatting>
  <conditionalFormatting sqref="F16">
    <cfRule type="expression" dxfId="4" priority="1">
      <formula>IF($D$16&lt;&gt;"福島",1,0)</formula>
    </cfRule>
  </conditionalFormatting>
  <conditionalFormatting sqref="F44">
    <cfRule type="expression" dxfId="3" priority="3">
      <formula>IF($N$42=TRUE,0,1)</formula>
    </cfRule>
  </conditionalFormatting>
  <dataValidations count="8">
    <dataValidation type="list" allowBlank="1" showInputMessage="1" showErrorMessage="1" sqref="F17:F18" xr:uid="{D0240285-36DA-4F92-8179-FF445C315C99}">
      <formula1>"(以下より選択),日,営業日,週,ヶ月"</formula1>
    </dataValidation>
    <dataValidation type="list" allowBlank="1" showInputMessage="1" showErrorMessage="1" sqref="F20" xr:uid="{15797D91-DE83-4CEB-8A52-6DCA7AD40DAF}">
      <formula1>"(以下より選択),g,kg,ml,L,個"</formula1>
    </dataValidation>
    <dataValidation type="list" allowBlank="1" showInputMessage="1" showErrorMessage="1" sqref="F31" xr:uid="{0692CF61-B8BC-4FB1-8DEE-8C60E7EA91E6}">
      <formula1>"(以下より選択),日以上,ヶ月以上,年以上"</formula1>
    </dataValidation>
    <dataValidation type="list" allowBlank="1" showInputMessage="1" sqref="F39" xr:uid="{52C43409-A927-448A-BD21-CE1588BFF2E2}">
      <formula1>"その他（直接入力）"</formula1>
    </dataValidation>
    <dataValidation type="list" errorStyle="information" allowBlank="1" showInputMessage="1" error="直接入力してください" sqref="E30" xr:uid="{6EBC47C0-DBFE-422B-97E1-7DB7441818DE}">
      <formula1>"(以下より選択),YYYY.MM.DD,YY.MM.DD,YY.MM,DD.MM.YY,DD.MM.YYYY,MM.YYYY,MM.YY,その他(直接入力)"</formula1>
    </dataValidation>
    <dataValidation type="list" allowBlank="1" showInputMessage="1" showErrorMessage="1" sqref="F31:F34" xr:uid="{369DCE58-33B6-4D77-9594-73D59498AE30}">
      <formula1>"(以下より選択),日,ヶ月,年"</formula1>
    </dataValidation>
    <dataValidation type="list" errorStyle="information" allowBlank="1" showInputMessage="1" error="直接入力してください" sqref="F16" xr:uid="{AA1BC6E8-15A2-44CF-9E23-B0DA5241379A}">
      <formula1>"会津坂下町,会津美里町,会津若松市,浅川町,飯舘村,石川町,泉崎村,猪苗代町,いわき市,大熊町,大玉村,小野町,鏡石町,葛尾村,金山町,川内村,川俣町,喜多方市,北塩原村,国見町,桑折町,郡山市,鮫川村,下郷町,昭和村,白河市,新地町,須賀川市,相馬市,只見町,伊達市,棚倉町,玉川村,田村市,天栄村,富岡町,中島村,浪江町,楢葉町,西会津町,西郷村,二本松市,塙町,磐梯町,檜枝岐村,平田村,広野町,福島市,双葉町,古殿町,三島町,南会津町,南相馬市,三春町,本宮市,柳津町,矢吹町,矢祭町,湯川村"</formula1>
    </dataValidation>
    <dataValidation type="list" errorStyle="information" allowBlank="1" showInputMessage="1" showErrorMessage="1" error="直接入力してください" sqref="D16:E16" xr:uid="{8B1CC906-6C42-40D1-B354-8229A912EBEF}">
      <formula1>"（以下より選択）,北海道,青森,岩手,宮城,秋田,山形,福島,茨城,栃木,群馬,埼玉,千葉,東京,神奈川,新潟,富山,石川,福井,山梨,長野,岐阜,静岡,愛知,三重,滋賀,京都,大阪,兵庫,奈良,和歌山,鳥取,島根,岡山,広島,山口,徳島,香川,愛媛,高知,福岡,佐賀,長崎,熊本,大分,宮崎,鹿児島,沖縄,海外"</formula1>
    </dataValidation>
  </dataValidations>
  <hyperlinks>
    <hyperlink ref="L3" location="顧客記入!L4:L36" display="選択" xr:uid="{8D0FDA11-15DF-4B72-9CFE-DD6F8ACE74AE}"/>
  </hyperlinks>
  <pageMargins left="0.7" right="0.7" top="0.75" bottom="0.75" header="0.3" footer="0.3"/>
  <pageSetup paperSize="9" scale="4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0</xdr:rowOff>
                  </from>
                  <to>
                    <xdr:col>3</xdr:col>
                    <xdr:colOff>771525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228600</xdr:rowOff>
                  </from>
                  <to>
                    <xdr:col>3</xdr:col>
                    <xdr:colOff>771525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3</xdr:col>
                    <xdr:colOff>76200</xdr:colOff>
                    <xdr:row>37</xdr:row>
                    <xdr:rowOff>28575</xdr:rowOff>
                  </from>
                  <to>
                    <xdr:col>3</xdr:col>
                    <xdr:colOff>762000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37</xdr:row>
                    <xdr:rowOff>0</xdr:rowOff>
                  </from>
                  <to>
                    <xdr:col>4</xdr:col>
                    <xdr:colOff>685800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3</xdr:col>
                    <xdr:colOff>752475</xdr:colOff>
                    <xdr:row>38</xdr:row>
                    <xdr:rowOff>19050</xdr:rowOff>
                  </from>
                  <to>
                    <xdr:col>3</xdr:col>
                    <xdr:colOff>1438275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3</xdr:col>
                    <xdr:colOff>76200</xdr:colOff>
                    <xdr:row>38</xdr:row>
                    <xdr:rowOff>0</xdr:rowOff>
                  </from>
                  <to>
                    <xdr:col>3</xdr:col>
                    <xdr:colOff>533400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4</xdr:col>
                    <xdr:colOff>9525</xdr:colOff>
                    <xdr:row>38</xdr:row>
                    <xdr:rowOff>28575</xdr:rowOff>
                  </from>
                  <to>
                    <xdr:col>4</xdr:col>
                    <xdr:colOff>647700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</xdr:col>
                    <xdr:colOff>542925</xdr:colOff>
                    <xdr:row>38</xdr:row>
                    <xdr:rowOff>19050</xdr:rowOff>
                  </from>
                  <to>
                    <xdr:col>4</xdr:col>
                    <xdr:colOff>1085850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3</xdr:col>
                    <xdr:colOff>76200</xdr:colOff>
                    <xdr:row>39</xdr:row>
                    <xdr:rowOff>0</xdr:rowOff>
                  </from>
                  <to>
                    <xdr:col>3</xdr:col>
                    <xdr:colOff>762000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39</xdr:row>
                    <xdr:rowOff>0</xdr:rowOff>
                  </from>
                  <to>
                    <xdr:col>4</xdr:col>
                    <xdr:colOff>1181100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3</xdr:col>
                    <xdr:colOff>76200</xdr:colOff>
                    <xdr:row>40</xdr:row>
                    <xdr:rowOff>0</xdr:rowOff>
                  </from>
                  <to>
                    <xdr:col>3</xdr:col>
                    <xdr:colOff>762000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</xdr:col>
                    <xdr:colOff>0</xdr:colOff>
                    <xdr:row>40</xdr:row>
                    <xdr:rowOff>0</xdr:rowOff>
                  </from>
                  <to>
                    <xdr:col>4</xdr:col>
                    <xdr:colOff>1076325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3</xdr:col>
                    <xdr:colOff>76200</xdr:colOff>
                    <xdr:row>41</xdr:row>
                    <xdr:rowOff>0</xdr:rowOff>
                  </from>
                  <to>
                    <xdr:col>3</xdr:col>
                    <xdr:colOff>762000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</xdr:col>
                    <xdr:colOff>0</xdr:colOff>
                    <xdr:row>41</xdr:row>
                    <xdr:rowOff>0</xdr:rowOff>
                  </from>
                  <to>
                    <xdr:col>4</xdr:col>
                    <xdr:colOff>1123950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3</xdr:col>
                    <xdr:colOff>76200</xdr:colOff>
                    <xdr:row>42</xdr:row>
                    <xdr:rowOff>0</xdr:rowOff>
                  </from>
                  <to>
                    <xdr:col>3</xdr:col>
                    <xdr:colOff>762000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42</xdr:row>
                    <xdr:rowOff>0</xdr:rowOff>
                  </from>
                  <to>
                    <xdr:col>4</xdr:col>
                    <xdr:colOff>1076325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3</xdr:col>
                    <xdr:colOff>76200</xdr:colOff>
                    <xdr:row>43</xdr:row>
                    <xdr:rowOff>0</xdr:rowOff>
                  </from>
                  <to>
                    <xdr:col>3</xdr:col>
                    <xdr:colOff>762000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3</xdr:col>
                    <xdr:colOff>1657350</xdr:colOff>
                    <xdr:row>42</xdr:row>
                    <xdr:rowOff>219075</xdr:rowOff>
                  </from>
                  <to>
                    <xdr:col>4</xdr:col>
                    <xdr:colOff>1971675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3</xdr:col>
                    <xdr:colOff>76200</xdr:colOff>
                    <xdr:row>29</xdr:row>
                    <xdr:rowOff>0</xdr:rowOff>
                  </from>
                  <to>
                    <xdr:col>3</xdr:col>
                    <xdr:colOff>762000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defaultSize="0" autoFill="0" autoLine="0" autoPict="0">
                <anchor moveWithCells="1">
                  <from>
                    <xdr:col>3</xdr:col>
                    <xdr:colOff>771525</xdr:colOff>
                    <xdr:row>29</xdr:row>
                    <xdr:rowOff>0</xdr:rowOff>
                  </from>
                  <to>
                    <xdr:col>3</xdr:col>
                    <xdr:colOff>1514475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defaultSize="0" autoFill="0" autoLine="0" autoPict="0">
                <anchor moveWithCells="1">
                  <from>
                    <xdr:col>3</xdr:col>
                    <xdr:colOff>762000</xdr:colOff>
                    <xdr:row>32</xdr:row>
                    <xdr:rowOff>9525</xdr:rowOff>
                  </from>
                  <to>
                    <xdr:col>3</xdr:col>
                    <xdr:colOff>1343025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defaultSize="0" autoFill="0" autoLine="0" autoPict="0">
                <anchor moveWithCells="1">
                  <from>
                    <xdr:col>3</xdr:col>
                    <xdr:colOff>85725</xdr:colOff>
                    <xdr:row>33</xdr:row>
                    <xdr:rowOff>9525</xdr:rowOff>
                  </from>
                  <to>
                    <xdr:col>3</xdr:col>
                    <xdr:colOff>676275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23">
              <controlPr defaultSize="0" autoFill="0" autoLine="0" autoPict="0">
                <anchor moveWithCells="1">
                  <from>
                    <xdr:col>3</xdr:col>
                    <xdr:colOff>85725</xdr:colOff>
                    <xdr:row>32</xdr:row>
                    <xdr:rowOff>19050</xdr:rowOff>
                  </from>
                  <to>
                    <xdr:col>3</xdr:col>
                    <xdr:colOff>704850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Check Box 24">
              <controlPr defaultSize="0" autoFill="0" autoLine="0" autoPict="0">
                <anchor moveWithCells="1">
                  <from>
                    <xdr:col>3</xdr:col>
                    <xdr:colOff>771525</xdr:colOff>
                    <xdr:row>33</xdr:row>
                    <xdr:rowOff>28575</xdr:rowOff>
                  </from>
                  <to>
                    <xdr:col>3</xdr:col>
                    <xdr:colOff>1323975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Check Box 25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19050</xdr:rowOff>
                  </from>
                  <to>
                    <xdr:col>3</xdr:col>
                    <xdr:colOff>704850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9" name="Check Box 26">
              <controlPr defaultSize="0" autoFill="0" autoLine="0" autoPict="0">
                <anchor moveWithCells="1">
                  <from>
                    <xdr:col>3</xdr:col>
                    <xdr:colOff>762000</xdr:colOff>
                    <xdr:row>18</xdr:row>
                    <xdr:rowOff>9525</xdr:rowOff>
                  </from>
                  <to>
                    <xdr:col>3</xdr:col>
                    <xdr:colOff>1343025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0" name="Check Box 27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9525</xdr:rowOff>
                  </from>
                  <to>
                    <xdr:col>3</xdr:col>
                    <xdr:colOff>638175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1" name="Check Box 28">
              <controlPr defaultSize="0" autoFill="0" autoLine="0" autoPict="0">
                <anchor moveWithCells="1">
                  <from>
                    <xdr:col>5</xdr:col>
                    <xdr:colOff>771525</xdr:colOff>
                    <xdr:row>18</xdr:row>
                    <xdr:rowOff>9525</xdr:rowOff>
                  </from>
                  <to>
                    <xdr:col>5</xdr:col>
                    <xdr:colOff>1581150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2" name="Check Box 29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19050</xdr:rowOff>
                  </from>
                  <to>
                    <xdr:col>5</xdr:col>
                    <xdr:colOff>638175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3" name="Check Box 30">
              <controlPr defaultSize="0" autoFill="0" autoLine="0" autoPict="0">
                <anchor moveWithCells="1">
                  <from>
                    <xdr:col>3</xdr:col>
                    <xdr:colOff>28575</xdr:colOff>
                    <xdr:row>17</xdr:row>
                    <xdr:rowOff>28575</xdr:rowOff>
                  </from>
                  <to>
                    <xdr:col>3</xdr:col>
                    <xdr:colOff>714375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4" name="Check Box 31">
              <controlPr defaultSize="0" autoFill="0" autoLine="0" autoPict="0">
                <anchor moveWithCells="1">
                  <from>
                    <xdr:col>3</xdr:col>
                    <xdr:colOff>771525</xdr:colOff>
                    <xdr:row>17</xdr:row>
                    <xdr:rowOff>28575</xdr:rowOff>
                  </from>
                  <to>
                    <xdr:col>3</xdr:col>
                    <xdr:colOff>1457325</xdr:colOff>
                    <xdr:row>17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CB0DA-9B7D-405C-8E6C-3010D301216A}">
  <sheetPr codeName="Sheet12"/>
  <dimension ref="A1:BM54"/>
  <sheetViews>
    <sheetView showGridLines="0" view="pageBreakPreview" zoomScale="85" zoomScaleNormal="70" zoomScaleSheetLayoutView="85" workbookViewId="0">
      <selection activeCell="G6" sqref="G6"/>
    </sheetView>
  </sheetViews>
  <sheetFormatPr defaultColWidth="8.625" defaultRowHeight="18" customHeight="1" outlineLevelCol="1"/>
  <cols>
    <col min="1" max="1" width="3.125" style="1" customWidth="1"/>
    <col min="2" max="2" width="17.875" style="1" bestFit="1" customWidth="1"/>
    <col min="3" max="3" width="35" style="1" bestFit="1" customWidth="1"/>
    <col min="4" max="4" width="21.75" style="1" bestFit="1" customWidth="1"/>
    <col min="5" max="5" width="26.375" style="1" customWidth="1"/>
    <col min="6" max="6" width="25.5" style="1" bestFit="1" customWidth="1"/>
    <col min="7" max="7" width="22.5" style="9" bestFit="1" customWidth="1"/>
    <col min="8" max="8" width="3.375" style="1" customWidth="1"/>
    <col min="9" max="9" width="8.625" style="1"/>
    <col min="10" max="10" width="8.625" style="1" hidden="1" customWidth="1" outlineLevel="1"/>
    <col min="11" max="11" width="43.875" style="1" hidden="1" customWidth="1" outlineLevel="1"/>
    <col min="12" max="12" width="28.875" style="54" hidden="1" customWidth="1" outlineLevel="1"/>
    <col min="13" max="16" width="8" style="1" hidden="1" customWidth="1" outlineLevel="1"/>
    <col min="17" max="17" width="8.625" style="1" hidden="1" customWidth="1" outlineLevel="1"/>
    <col min="18" max="18" width="12.25" style="1" hidden="1" customWidth="1" outlineLevel="1"/>
    <col min="19" max="19" width="7.75" style="1" hidden="1" customWidth="1" outlineLevel="1"/>
    <col min="20" max="20" width="6" style="1" hidden="1" customWidth="1" outlineLevel="1"/>
    <col min="21" max="21" width="5.75" style="1" hidden="1" customWidth="1" outlineLevel="1"/>
    <col min="22" max="23" width="6" style="1" hidden="1" customWidth="1" outlineLevel="1"/>
    <col min="24" max="24" width="11.375" style="1" hidden="1" customWidth="1" outlineLevel="1"/>
    <col min="25" max="25" width="7.75" style="1" hidden="1" customWidth="1" outlineLevel="1"/>
    <col min="26" max="28" width="13.625" style="1" hidden="1" customWidth="1" outlineLevel="1"/>
    <col min="29" max="30" width="7.75" style="1" hidden="1" customWidth="1" outlineLevel="1"/>
    <col min="31" max="31" width="6.75" style="1" hidden="1" customWidth="1" outlineLevel="1"/>
    <col min="32" max="32" width="11.875" style="1" hidden="1" customWidth="1" outlineLevel="1"/>
    <col min="33" max="33" width="14.25" style="1" hidden="1" customWidth="1" outlineLevel="1"/>
    <col min="34" max="34" width="7" style="1" hidden="1" customWidth="1" outlineLevel="1"/>
    <col min="35" max="36" width="8" style="1" hidden="1" customWidth="1" outlineLevel="1"/>
    <col min="37" max="37" width="8.75" style="1" hidden="1" customWidth="1" outlineLevel="1"/>
    <col min="38" max="38" width="8.375" style="1" hidden="1" customWidth="1" outlineLevel="1"/>
    <col min="39" max="39" width="9.375" style="1" hidden="1" customWidth="1" outlineLevel="1"/>
    <col min="40" max="40" width="8" style="1" hidden="1" customWidth="1" outlineLevel="1"/>
    <col min="41" max="41" width="8.75" style="1" hidden="1" customWidth="1" outlineLevel="1"/>
    <col min="42" max="42" width="8.375" style="1" hidden="1" customWidth="1" outlineLevel="1"/>
    <col min="43" max="43" width="5.375" style="1" hidden="1" customWidth="1" outlineLevel="1"/>
    <col min="44" max="45" width="7.125" style="1" hidden="1" customWidth="1" outlineLevel="1"/>
    <col min="46" max="46" width="14" style="1" hidden="1" customWidth="1" outlineLevel="1"/>
    <col min="47" max="47" width="13.625" style="1" hidden="1" customWidth="1" outlineLevel="1"/>
    <col min="48" max="49" width="11.375" style="1" hidden="1" customWidth="1" outlineLevel="1"/>
    <col min="50" max="50" width="20.875" style="1" hidden="1" customWidth="1" outlineLevel="1"/>
    <col min="51" max="51" width="19.5" style="1" hidden="1" customWidth="1" outlineLevel="1"/>
    <col min="52" max="53" width="19.25" style="1" hidden="1" customWidth="1" outlineLevel="1"/>
    <col min="54" max="54" width="13.125" style="1" hidden="1" customWidth="1" outlineLevel="1"/>
    <col min="55" max="56" width="11.375" style="1" hidden="1" customWidth="1" outlineLevel="1"/>
    <col min="57" max="57" width="6" style="1" hidden="1" customWidth="1" outlineLevel="1"/>
    <col min="58" max="58" width="9.625" style="1" hidden="1" customWidth="1" outlineLevel="1"/>
    <col min="59" max="59" width="10.625" style="1" hidden="1" customWidth="1" outlineLevel="1"/>
    <col min="60" max="60" width="5.125" style="1" hidden="1" customWidth="1" outlineLevel="1"/>
    <col min="61" max="61" width="8.875" style="1" hidden="1" customWidth="1" outlineLevel="1"/>
    <col min="62" max="64" width="8.625" style="1" hidden="1" customWidth="1" outlineLevel="1"/>
    <col min="65" max="65" width="8.625" style="1" collapsed="1"/>
    <col min="66" max="16384" width="8.625" style="1"/>
  </cols>
  <sheetData>
    <row r="1" spans="1:64" ht="51.95" customHeight="1">
      <c r="B1" s="228" t="s">
        <v>0</v>
      </c>
      <c r="C1" s="228"/>
      <c r="D1" s="228"/>
      <c r="E1" s="228"/>
      <c r="F1" s="228"/>
      <c r="G1" s="228"/>
      <c r="H1" s="2"/>
      <c r="I1" s="2"/>
      <c r="J1" s="3"/>
      <c r="K1" s="3"/>
      <c r="L1" s="4"/>
      <c r="M1" s="3"/>
      <c r="N1" s="3"/>
      <c r="O1" s="3"/>
      <c r="P1" s="3"/>
      <c r="R1" s="55" t="s">
        <v>1</v>
      </c>
      <c r="S1" s="56" t="s">
        <v>2</v>
      </c>
      <c r="T1" s="56" t="s">
        <v>3</v>
      </c>
      <c r="U1" s="56" t="s">
        <v>4</v>
      </c>
      <c r="V1" s="56" t="s">
        <v>5</v>
      </c>
      <c r="W1" s="56" t="s">
        <v>6</v>
      </c>
      <c r="X1" s="56" t="s">
        <v>7</v>
      </c>
      <c r="Y1" s="56" t="s">
        <v>8</v>
      </c>
      <c r="Z1" s="56" t="s">
        <v>9</v>
      </c>
      <c r="AA1" s="5" t="s">
        <v>126</v>
      </c>
      <c r="AB1" s="5" t="s">
        <v>127</v>
      </c>
      <c r="AC1" s="56" t="s">
        <v>10</v>
      </c>
      <c r="AD1" s="56" t="s">
        <v>11</v>
      </c>
      <c r="AE1" s="56" t="s">
        <v>12</v>
      </c>
      <c r="AF1" s="56" t="s">
        <v>13</v>
      </c>
      <c r="AG1" s="56" t="s">
        <v>14</v>
      </c>
      <c r="AH1" s="56" t="s">
        <v>20</v>
      </c>
      <c r="AI1" s="57" t="s">
        <v>15</v>
      </c>
      <c r="AJ1" s="56" t="s">
        <v>16</v>
      </c>
      <c r="AK1" s="56" t="s">
        <v>17</v>
      </c>
      <c r="AL1" s="56" t="s">
        <v>18</v>
      </c>
      <c r="AM1" s="56" t="s">
        <v>19</v>
      </c>
      <c r="AN1" s="56" t="s">
        <v>130</v>
      </c>
      <c r="AO1" s="56" t="s">
        <v>120</v>
      </c>
      <c r="AP1" s="56" t="s">
        <v>121</v>
      </c>
      <c r="AQ1" s="56" t="s">
        <v>122</v>
      </c>
      <c r="AR1" s="56" t="s">
        <v>123</v>
      </c>
      <c r="AS1" s="56" t="s">
        <v>22</v>
      </c>
      <c r="AT1" s="56" t="s">
        <v>23</v>
      </c>
      <c r="AU1" s="56" t="s">
        <v>24</v>
      </c>
      <c r="AV1" s="56" t="s">
        <v>25</v>
      </c>
      <c r="AW1" s="57" t="s">
        <v>91</v>
      </c>
      <c r="AX1" s="57" t="s">
        <v>92</v>
      </c>
      <c r="AY1" s="56" t="s">
        <v>26</v>
      </c>
      <c r="AZ1" s="56" t="s">
        <v>96</v>
      </c>
      <c r="BA1" s="56" t="s">
        <v>27</v>
      </c>
      <c r="BB1" s="56" t="s">
        <v>28</v>
      </c>
      <c r="BC1" s="56" t="s">
        <v>29</v>
      </c>
      <c r="BD1" s="56" t="s">
        <v>30</v>
      </c>
      <c r="BE1" s="56" t="s">
        <v>31</v>
      </c>
      <c r="BF1" s="56" t="s">
        <v>32</v>
      </c>
      <c r="BG1" s="56" t="s">
        <v>33</v>
      </c>
      <c r="BH1" s="56" t="s">
        <v>34</v>
      </c>
      <c r="BI1" s="56" t="s">
        <v>35</v>
      </c>
      <c r="BJ1" s="56" t="s">
        <v>36</v>
      </c>
      <c r="BK1" s="56" t="s">
        <v>37</v>
      </c>
      <c r="BL1" s="56" t="s">
        <v>38</v>
      </c>
    </row>
    <row r="2" spans="1:64" ht="20.45" customHeight="1" thickBot="1">
      <c r="B2" s="6"/>
      <c r="C2" s="6"/>
      <c r="D2" s="6"/>
      <c r="E2" s="6"/>
      <c r="F2" s="6"/>
      <c r="G2" s="7"/>
      <c r="H2" s="2"/>
      <c r="I2" s="2"/>
      <c r="J2" s="3"/>
      <c r="K2" s="3"/>
      <c r="L2" s="4"/>
      <c r="M2" s="3"/>
      <c r="N2" s="3"/>
      <c r="O2" s="3"/>
      <c r="P2" s="3"/>
      <c r="R2" s="58"/>
      <c r="S2" s="56" t="str">
        <f>L4</f>
        <v>●●スープ</v>
      </c>
      <c r="T2" s="56" t="str">
        <f>L5</f>
        <v>●● Soup</v>
      </c>
      <c r="U2" s="59" t="str">
        <f>L6</f>
        <v>47XXXXXXXXXXX (13桁)</v>
      </c>
      <c r="V2" s="56" t="str">
        <f>L7</f>
        <v>●●が特徴の●●向けスープ。●●がきいた～な味わいをお楽しみください。</v>
      </c>
      <c r="W2" s="56" t="str">
        <f>L8</f>
        <v>畜肉不使用</v>
      </c>
      <c r="X2" s="56" t="str">
        <f>L9</f>
        <v>家族
30~40代　男性</v>
      </c>
      <c r="Y2" s="56" t="str">
        <f>L10</f>
        <v>醤油（大豆・麹）、かつおだし、調味料（アミノ酸等：グルタミン酸ナトリウム、XXX）、酒、着色料（赤XX）、香辛料（唐辛子）</v>
      </c>
      <c r="Z2" s="56" t="str">
        <f>L11</f>
        <v>大豆</v>
      </c>
      <c r="AA2" s="56" t="str">
        <f>L12</f>
        <v>asdfgh</v>
      </c>
      <c r="AB2" s="56" t="str">
        <f>L13</f>
        <v>soybean</v>
      </c>
      <c r="AC2" s="56" t="str">
        <f>L14</f>
        <v>岩手</v>
      </c>
      <c r="AD2" s="56" t="str">
        <f>L15</f>
        <v>3 D</v>
      </c>
      <c r="AE2" s="60">
        <f>L16</f>
        <v>0.05</v>
      </c>
      <c r="AF2" s="56" t="str">
        <f>L17</f>
        <v>Single 5 bun</v>
      </c>
      <c r="AG2" s="56" t="str">
        <f>L18</f>
        <v>3個(300g)</v>
      </c>
      <c r="AH2" s="56">
        <f>L19</f>
        <v>300</v>
      </c>
      <c r="AI2" s="56">
        <f>L20</f>
        <v>30</v>
      </c>
      <c r="AJ2" s="56">
        <f>L21</f>
        <v>300</v>
      </c>
      <c r="AK2" s="56">
        <f>L22</f>
        <v>200</v>
      </c>
      <c r="AL2" s="56">
        <f>L23</f>
        <v>100</v>
      </c>
      <c r="AM2" s="61">
        <f>L24</f>
        <v>0.5</v>
      </c>
      <c r="AN2" s="56">
        <f>L25</f>
        <v>400</v>
      </c>
      <c r="AO2" s="56">
        <f>L26</f>
        <v>400</v>
      </c>
      <c r="AP2" s="56">
        <f>L27</f>
        <v>200</v>
      </c>
      <c r="AQ2" s="62">
        <f>L28</f>
        <v>9</v>
      </c>
      <c r="AR2" s="61">
        <f>L29</f>
        <v>15</v>
      </c>
      <c r="AS2" s="63">
        <f>L30</f>
        <v>800</v>
      </c>
      <c r="AT2" s="56">
        <f>L31</f>
        <v>400</v>
      </c>
      <c r="AU2" s="56">
        <f>L32</f>
        <v>200</v>
      </c>
      <c r="AV2" s="61">
        <f>L33</f>
        <v>30</v>
      </c>
      <c r="AW2" s="61" t="str">
        <f>L34</f>
        <v>2*1*1</v>
      </c>
      <c r="AX2" s="63">
        <f>L335</f>
        <v>0</v>
      </c>
      <c r="AY2" s="61" t="str">
        <f>L36</f>
        <v>賞味</v>
      </c>
      <c r="AZ2" s="61" t="str">
        <f>L37</f>
        <v>YY.MM.DD</v>
      </c>
      <c r="BA2" s="56" t="str">
        <f>L38</f>
        <v>5 M</v>
      </c>
      <c r="BB2" s="56" t="str">
        <f>L39</f>
        <v>360 d</v>
      </c>
      <c r="BC2" s="56" t="str">
        <f>L40</f>
        <v>After defrost 40 d</v>
      </c>
      <c r="BD2" s="56" t="str">
        <f>L41</f>
        <v>After defrost 10 d</v>
      </c>
      <c r="BE2" s="56" t="str">
        <f>L42</f>
        <v>per serving(150g)</v>
      </c>
      <c r="BF2" s="56" t="str">
        <f>L43</f>
        <v>300 kcal</v>
      </c>
      <c r="BG2" s="56" t="str">
        <f>L44</f>
        <v>1g</v>
      </c>
      <c r="BH2" s="56" t="str">
        <f>L45</f>
        <v>2g</v>
      </c>
      <c r="BI2" s="56" t="str">
        <f>L46</f>
        <v>3g</v>
      </c>
      <c r="BJ2" s="56" t="str">
        <f>L47</f>
        <v>4g</v>
      </c>
      <c r="BK2" s="56" t="str">
        <f>L48</f>
        <v>5g</v>
      </c>
      <c r="BL2" s="56" t="str">
        <f>L49</f>
        <v>6g</v>
      </c>
    </row>
    <row r="3" spans="1:64" ht="24" customHeight="1">
      <c r="B3" s="229" t="s">
        <v>39</v>
      </c>
      <c r="C3" s="230"/>
      <c r="D3" s="231" t="s">
        <v>157</v>
      </c>
      <c r="E3" s="232"/>
      <c r="F3" s="233"/>
      <c r="J3" s="3"/>
      <c r="K3" s="8" t="s">
        <v>40</v>
      </c>
      <c r="L3" s="10" t="s">
        <v>41</v>
      </c>
      <c r="M3" s="3"/>
      <c r="N3" s="3"/>
      <c r="O3" s="3"/>
      <c r="P3" s="3"/>
    </row>
    <row r="4" spans="1:64" ht="21.6" customHeight="1">
      <c r="A4" s="11"/>
      <c r="B4" s="193" t="s">
        <v>2</v>
      </c>
      <c r="C4" s="226"/>
      <c r="D4" s="211" t="s">
        <v>42</v>
      </c>
      <c r="E4" s="211"/>
      <c r="F4" s="234"/>
      <c r="J4" s="3"/>
      <c r="K4" s="5" t="s">
        <v>2</v>
      </c>
      <c r="L4" s="12" t="str">
        <f>IF(D4="","",D4)</f>
        <v>●●スープ</v>
      </c>
      <c r="M4" s="3"/>
      <c r="N4" s="3"/>
      <c r="O4" s="3"/>
      <c r="P4" s="3"/>
    </row>
    <row r="5" spans="1:64" ht="21.6" customHeight="1">
      <c r="A5" s="11"/>
      <c r="B5" s="193" t="s">
        <v>43</v>
      </c>
      <c r="C5" s="226"/>
      <c r="D5" s="199" t="s">
        <v>44</v>
      </c>
      <c r="E5" s="194"/>
      <c r="F5" s="227"/>
      <c r="J5" s="3"/>
      <c r="K5" s="5" t="s">
        <v>3</v>
      </c>
      <c r="L5" s="12" t="str">
        <f>IF(D5="","営業入力",D5)</f>
        <v>●● Soup</v>
      </c>
      <c r="M5" s="3"/>
      <c r="N5" s="3"/>
      <c r="O5" s="3"/>
      <c r="P5" s="3"/>
    </row>
    <row r="6" spans="1:64" ht="21.6" customHeight="1" thickBot="1">
      <c r="A6" s="11"/>
      <c r="B6" s="195" t="s">
        <v>45</v>
      </c>
      <c r="C6" s="217"/>
      <c r="D6" s="218" t="s">
        <v>46</v>
      </c>
      <c r="E6" s="219"/>
      <c r="F6" s="220"/>
      <c r="J6" s="3"/>
      <c r="K6" s="5" t="s">
        <v>4</v>
      </c>
      <c r="L6" s="13" t="str">
        <f>IF(D6="","",D6)</f>
        <v>47XXXXXXXXXXX (13桁)</v>
      </c>
      <c r="M6" s="3"/>
      <c r="N6" s="3"/>
      <c r="O6" s="3"/>
      <c r="P6" s="3"/>
    </row>
    <row r="7" spans="1:64" ht="39" hidden="1" customHeight="1">
      <c r="B7" s="221" t="s">
        <v>47</v>
      </c>
      <c r="C7" s="222"/>
      <c r="D7" s="223" t="s">
        <v>48</v>
      </c>
      <c r="E7" s="224"/>
      <c r="F7" s="225"/>
      <c r="J7" s="3"/>
      <c r="K7" s="5" t="s">
        <v>5</v>
      </c>
      <c r="L7" s="12" t="str">
        <f>IF(D11="","",D11)</f>
        <v>●●が特徴の●●向けスープ。●●がきいた～な味わいをお楽しみください。</v>
      </c>
      <c r="M7" s="3"/>
      <c r="N7" s="3"/>
      <c r="O7" s="3"/>
      <c r="P7" s="3"/>
    </row>
    <row r="8" spans="1:64" ht="21.6" hidden="1" customHeight="1" thickBot="1">
      <c r="B8" s="195" t="s">
        <v>49</v>
      </c>
      <c r="C8" s="217"/>
      <c r="D8" s="218" t="s">
        <v>50</v>
      </c>
      <c r="E8" s="219"/>
      <c r="F8" s="220"/>
      <c r="J8" s="3"/>
      <c r="K8" s="5" t="s">
        <v>6</v>
      </c>
      <c r="L8" s="12" t="str">
        <f>IF(D12="","",D12)</f>
        <v>畜肉不使用</v>
      </c>
      <c r="M8" s="3"/>
      <c r="N8" s="3"/>
      <c r="O8" s="3"/>
      <c r="P8" s="3"/>
    </row>
    <row r="9" spans="1:64" ht="27.6" customHeight="1" thickBot="1">
      <c r="J9" s="3"/>
      <c r="K9" s="5" t="s">
        <v>7</v>
      </c>
      <c r="L9" s="12" t="str">
        <f>IF(D13="","",D13)</f>
        <v>家族
30~40代　男性</v>
      </c>
      <c r="M9" s="3"/>
      <c r="N9" s="3"/>
      <c r="O9" s="3"/>
      <c r="P9" s="3"/>
    </row>
    <row r="10" spans="1:64" ht="33.6" customHeight="1">
      <c r="A10" s="11"/>
      <c r="B10" s="213" t="s">
        <v>51</v>
      </c>
      <c r="C10" s="214"/>
      <c r="D10" s="215" t="s">
        <v>52</v>
      </c>
      <c r="E10" s="216"/>
      <c r="F10" s="214"/>
      <c r="G10" s="14" t="s">
        <v>53</v>
      </c>
      <c r="J10" s="3"/>
      <c r="K10" s="5" t="s">
        <v>8</v>
      </c>
      <c r="L10" s="12" t="str">
        <f>IF(D14="","",D14)</f>
        <v>醤油（大豆・麹）、かつおだし、調味料（アミノ酸等：グルタミン酸ナトリウム、XXX）、酒、着色料（赤XX）、香辛料（唐辛子）</v>
      </c>
      <c r="M10" s="3"/>
      <c r="N10" s="3"/>
      <c r="O10" s="3"/>
      <c r="P10" s="3"/>
    </row>
    <row r="11" spans="1:64" ht="38.450000000000003" customHeight="1">
      <c r="A11" s="11"/>
      <c r="B11" s="203" t="s">
        <v>54</v>
      </c>
      <c r="C11" s="202"/>
      <c r="D11" s="198" t="s">
        <v>55</v>
      </c>
      <c r="E11" s="200"/>
      <c r="F11" s="199"/>
      <c r="G11" s="15"/>
      <c r="J11" s="3"/>
      <c r="K11" s="5" t="s">
        <v>9</v>
      </c>
      <c r="L11" s="12" t="str">
        <f>IF(D15="","",D15)</f>
        <v>大豆</v>
      </c>
      <c r="M11" s="3"/>
      <c r="N11" s="3"/>
      <c r="O11" s="3"/>
      <c r="P11" s="3"/>
    </row>
    <row r="12" spans="1:64" ht="38.450000000000003" customHeight="1">
      <c r="A12" s="11"/>
      <c r="B12" s="201" t="s">
        <v>56</v>
      </c>
      <c r="C12" s="202"/>
      <c r="D12" s="198" t="s">
        <v>57</v>
      </c>
      <c r="E12" s="200"/>
      <c r="F12" s="199"/>
      <c r="G12" s="15"/>
      <c r="J12" s="3"/>
      <c r="K12" s="5" t="s">
        <v>126</v>
      </c>
      <c r="L12" s="12" t="s">
        <v>129</v>
      </c>
      <c r="M12" s="3"/>
      <c r="N12" s="3"/>
      <c r="O12" s="3"/>
      <c r="P12" s="3"/>
    </row>
    <row r="13" spans="1:64" ht="38.450000000000003" customHeight="1">
      <c r="A13" s="11"/>
      <c r="B13" s="203" t="s">
        <v>58</v>
      </c>
      <c r="C13" s="202"/>
      <c r="D13" s="206" t="s">
        <v>59</v>
      </c>
      <c r="E13" s="200"/>
      <c r="F13" s="199"/>
      <c r="G13" s="15"/>
      <c r="J13" s="3"/>
      <c r="K13" s="5" t="s">
        <v>127</v>
      </c>
      <c r="L13" s="12" t="s">
        <v>128</v>
      </c>
      <c r="M13" s="3"/>
      <c r="N13" s="3"/>
      <c r="O13" s="3"/>
      <c r="P13" s="3"/>
    </row>
    <row r="14" spans="1:64" ht="51.6" customHeight="1">
      <c r="A14" s="11"/>
      <c r="B14" s="203" t="s">
        <v>8</v>
      </c>
      <c r="C14" s="202"/>
      <c r="D14" s="207" t="s">
        <v>60</v>
      </c>
      <c r="E14" s="208"/>
      <c r="F14" s="209"/>
      <c r="G14" s="15" t="s">
        <v>61</v>
      </c>
      <c r="J14" s="3"/>
      <c r="K14" s="5" t="s">
        <v>10</v>
      </c>
      <c r="L14" s="12" t="str">
        <f>D16</f>
        <v>岩手</v>
      </c>
      <c r="M14" s="3"/>
      <c r="N14" s="3"/>
      <c r="O14" s="3"/>
      <c r="P14" s="3"/>
    </row>
    <row r="15" spans="1:64" ht="27.6" customHeight="1">
      <c r="A15" s="11"/>
      <c r="B15" s="203" t="s">
        <v>9</v>
      </c>
      <c r="C15" s="202"/>
      <c r="D15" s="210" t="s">
        <v>62</v>
      </c>
      <c r="E15" s="211"/>
      <c r="F15" s="212"/>
      <c r="G15" s="15"/>
      <c r="J15" s="3"/>
      <c r="K15" s="5" t="s">
        <v>11</v>
      </c>
      <c r="L15" s="12" t="str">
        <f>D17&amp;IF(F17="日"," D",IF(F17="営業日"," Biz D",IF(F17="週"," W",IF(F17="ヶ月"," M",IF(F17="(以下より選択)","","!!!")))))</f>
        <v>3 D</v>
      </c>
      <c r="M15" s="3"/>
      <c r="N15" s="3"/>
      <c r="O15" s="3"/>
      <c r="P15" s="3"/>
    </row>
    <row r="16" spans="1:64" ht="55.5" customHeight="1">
      <c r="A16" s="11"/>
      <c r="B16" s="201" t="s">
        <v>63</v>
      </c>
      <c r="C16" s="202"/>
      <c r="D16" s="198" t="s">
        <v>64</v>
      </c>
      <c r="E16" s="200"/>
      <c r="F16" s="17" t="s">
        <v>65</v>
      </c>
      <c r="G16" s="15"/>
      <c r="J16" s="3"/>
      <c r="K16" s="5" t="s">
        <v>12</v>
      </c>
      <c r="L16" s="16">
        <f>IF(AND(M16=FALSE,N16=TRUE)=TRUE,E18,IF(AND(M16=TRUE,N16=FALSE)=TRUE,"-","Error"))</f>
        <v>0.05</v>
      </c>
      <c r="M16" s="3" t="b">
        <v>0</v>
      </c>
      <c r="N16" s="3" t="b">
        <v>1</v>
      </c>
      <c r="O16" s="3"/>
      <c r="P16" s="3"/>
    </row>
    <row r="17" spans="1:16" ht="18.75">
      <c r="A17" s="11"/>
      <c r="B17" s="203" t="s">
        <v>66</v>
      </c>
      <c r="C17" s="202"/>
      <c r="D17" s="198">
        <v>3</v>
      </c>
      <c r="E17" s="199"/>
      <c r="F17" s="18" t="s">
        <v>67</v>
      </c>
      <c r="G17" s="15"/>
      <c r="J17" s="3"/>
      <c r="K17" s="5" t="s">
        <v>13</v>
      </c>
      <c r="L17" s="12" t="str">
        <f>IF(E19="","!!!",IF(M17=TRUE,"Single ",IF(N17=TRUE,"Mix ","!!!"))&amp;E19&amp;IF(O17=TRUE," ctn",IF(P17=TRUE," bun","!!!")))</f>
        <v>Single 5 bun</v>
      </c>
      <c r="M17" s="3" t="b">
        <v>1</v>
      </c>
      <c r="N17" s="3" t="b">
        <v>0</v>
      </c>
      <c r="O17" s="3" t="b">
        <v>0</v>
      </c>
      <c r="P17" s="3" t="b">
        <v>1</v>
      </c>
    </row>
    <row r="18" spans="1:16" ht="18" customHeight="1">
      <c r="A18" s="11"/>
      <c r="B18" s="203" t="s">
        <v>69</v>
      </c>
      <c r="C18" s="202"/>
      <c r="D18" s="20"/>
      <c r="E18" s="204">
        <v>0.05</v>
      </c>
      <c r="F18" s="205"/>
      <c r="G18" s="15"/>
      <c r="J18" s="3"/>
      <c r="K18" s="5" t="s">
        <v>14</v>
      </c>
      <c r="L18" s="12" t="str">
        <f>D20&amp;F20&amp;IF(F20="g","","("&amp;D21&amp;"g)")</f>
        <v>3個(300g)</v>
      </c>
      <c r="M18" s="3"/>
      <c r="N18" s="3"/>
      <c r="O18" s="3"/>
      <c r="P18" s="3"/>
    </row>
    <row r="19" spans="1:16" ht="18" customHeight="1">
      <c r="A19" s="11"/>
      <c r="B19" s="22" t="s">
        <v>70</v>
      </c>
      <c r="C19" s="23" t="s">
        <v>71</v>
      </c>
      <c r="D19" s="24"/>
      <c r="E19" s="18">
        <v>5</v>
      </c>
      <c r="F19" s="25" t="s">
        <v>72</v>
      </c>
      <c r="G19" s="15"/>
      <c r="J19" s="3"/>
      <c r="K19" s="5" t="s">
        <v>68</v>
      </c>
      <c r="L19" s="19">
        <f>D21</f>
        <v>300</v>
      </c>
    </row>
    <row r="20" spans="1:16" ht="18" customHeight="1">
      <c r="A20" s="11"/>
      <c r="B20" s="191" t="s">
        <v>73</v>
      </c>
      <c r="C20" s="23" t="s">
        <v>74</v>
      </c>
      <c r="D20" s="198">
        <v>3</v>
      </c>
      <c r="E20" s="199"/>
      <c r="F20" s="18" t="s">
        <v>75</v>
      </c>
      <c r="G20" s="15" t="s">
        <v>76</v>
      </c>
      <c r="J20" s="3"/>
      <c r="K20" s="21" t="s">
        <v>15</v>
      </c>
      <c r="L20" s="12">
        <f>D22</f>
        <v>30</v>
      </c>
      <c r="M20" s="3"/>
      <c r="N20" s="3"/>
      <c r="O20" s="3"/>
      <c r="P20" s="3"/>
    </row>
    <row r="21" spans="1:16" ht="18" customHeight="1">
      <c r="A21" s="11"/>
      <c r="B21" s="192"/>
      <c r="C21" s="23" t="s">
        <v>124</v>
      </c>
      <c r="D21" s="198">
        <v>300</v>
      </c>
      <c r="E21" s="199"/>
      <c r="F21" s="18" t="s">
        <v>77</v>
      </c>
      <c r="G21" s="15"/>
      <c r="J21" s="3"/>
      <c r="K21" s="21" t="s">
        <v>16</v>
      </c>
      <c r="L21" s="12">
        <f>D24</f>
        <v>300</v>
      </c>
      <c r="M21" s="3"/>
      <c r="N21" s="3"/>
      <c r="O21" s="3"/>
      <c r="P21" s="3"/>
    </row>
    <row r="22" spans="1:16" ht="18" customHeight="1">
      <c r="A22" s="11"/>
      <c r="B22" s="192"/>
      <c r="C22" s="23" t="s">
        <v>78</v>
      </c>
      <c r="D22" s="198">
        <v>30</v>
      </c>
      <c r="E22" s="200"/>
      <c r="F22" s="199"/>
      <c r="G22" s="15"/>
      <c r="J22" s="3"/>
      <c r="K22" s="21" t="s">
        <v>17</v>
      </c>
      <c r="L22" s="12">
        <f>D25</f>
        <v>200</v>
      </c>
      <c r="M22" s="3"/>
      <c r="N22" s="3"/>
      <c r="O22" s="3"/>
      <c r="P22" s="3"/>
    </row>
    <row r="23" spans="1:16" ht="18" customHeight="1">
      <c r="A23" s="11"/>
      <c r="B23" s="192"/>
      <c r="C23" s="23" t="s">
        <v>79</v>
      </c>
      <c r="D23" s="27" t="s">
        <v>80</v>
      </c>
      <c r="E23" s="27" t="s">
        <v>81</v>
      </c>
      <c r="F23" s="27" t="s">
        <v>82</v>
      </c>
      <c r="G23" s="15"/>
      <c r="J23" s="3"/>
      <c r="K23" s="21" t="s">
        <v>18</v>
      </c>
      <c r="L23" s="12">
        <f>D26</f>
        <v>100</v>
      </c>
      <c r="M23" s="3"/>
      <c r="N23" s="3"/>
      <c r="O23" s="3"/>
      <c r="P23" s="3"/>
    </row>
    <row r="24" spans="1:16" ht="18" customHeight="1">
      <c r="A24" s="11"/>
      <c r="B24" s="192"/>
      <c r="C24" s="28" t="s">
        <v>16</v>
      </c>
      <c r="D24" s="29">
        <v>300</v>
      </c>
      <c r="E24" s="29">
        <v>400</v>
      </c>
      <c r="F24" s="29">
        <v>800</v>
      </c>
      <c r="G24" s="15"/>
      <c r="J24" s="3"/>
      <c r="K24" s="5" t="s">
        <v>19</v>
      </c>
      <c r="L24" s="26">
        <f>D27</f>
        <v>0.5</v>
      </c>
      <c r="M24" s="3"/>
      <c r="N24" s="3"/>
      <c r="O24" s="3"/>
      <c r="P24" s="3"/>
    </row>
    <row r="25" spans="1:16" ht="18" customHeight="1">
      <c r="A25" s="11"/>
      <c r="B25" s="192"/>
      <c r="C25" s="28" t="s">
        <v>17</v>
      </c>
      <c r="D25" s="29">
        <v>200</v>
      </c>
      <c r="E25" s="29">
        <v>400</v>
      </c>
      <c r="F25" s="29">
        <v>400</v>
      </c>
      <c r="G25" s="15"/>
      <c r="J25" s="3"/>
      <c r="K25" s="21" t="s">
        <v>16</v>
      </c>
      <c r="L25" s="12">
        <f>E24</f>
        <v>400</v>
      </c>
      <c r="M25" s="3"/>
      <c r="N25" s="3"/>
      <c r="O25" s="3"/>
      <c r="P25" s="3"/>
    </row>
    <row r="26" spans="1:16" ht="18" customHeight="1">
      <c r="A26" s="11"/>
      <c r="B26" s="192"/>
      <c r="C26" s="28" t="s">
        <v>18</v>
      </c>
      <c r="D26" s="29">
        <v>100</v>
      </c>
      <c r="E26" s="29">
        <v>200</v>
      </c>
      <c r="F26" s="29">
        <v>200</v>
      </c>
      <c r="G26" s="15"/>
      <c r="J26" s="3"/>
      <c r="K26" s="21" t="s">
        <v>17</v>
      </c>
      <c r="L26" s="12">
        <f>E25</f>
        <v>400</v>
      </c>
      <c r="M26" s="3"/>
      <c r="N26" s="3"/>
      <c r="O26" s="3"/>
      <c r="P26" s="3"/>
    </row>
    <row r="27" spans="1:16" ht="18.75">
      <c r="A27" s="11"/>
      <c r="B27" s="192"/>
      <c r="C27" s="28" t="s">
        <v>125</v>
      </c>
      <c r="D27" s="31">
        <v>0.5</v>
      </c>
      <c r="E27" s="31">
        <v>15</v>
      </c>
      <c r="F27" s="31">
        <v>30</v>
      </c>
      <c r="G27" s="15"/>
      <c r="J27" s="3"/>
      <c r="K27" s="21" t="s">
        <v>18</v>
      </c>
      <c r="L27" s="12">
        <f>E26</f>
        <v>200</v>
      </c>
      <c r="M27" s="3"/>
      <c r="N27" s="3"/>
      <c r="O27" s="3"/>
      <c r="P27" s="3"/>
    </row>
    <row r="28" spans="1:16" ht="18" customHeight="1">
      <c r="A28" s="11"/>
      <c r="B28" s="192"/>
      <c r="C28" s="23" t="s">
        <v>83</v>
      </c>
      <c r="D28" s="198" t="s">
        <v>84</v>
      </c>
      <c r="E28" s="200"/>
      <c r="F28" s="199"/>
      <c r="G28" s="15"/>
      <c r="J28" s="3"/>
      <c r="K28" s="5" t="s">
        <v>20</v>
      </c>
      <c r="L28" s="30">
        <f>L19*L20/1000</f>
        <v>9</v>
      </c>
      <c r="M28" s="3"/>
      <c r="N28" s="3"/>
      <c r="O28" s="3"/>
      <c r="P28" s="3"/>
    </row>
    <row r="29" spans="1:16" ht="33">
      <c r="A29" s="11"/>
      <c r="B29" s="197"/>
      <c r="C29" s="32" t="s">
        <v>85</v>
      </c>
      <c r="D29" s="198" t="s">
        <v>86</v>
      </c>
      <c r="E29" s="200"/>
      <c r="F29" s="199"/>
      <c r="G29" s="15"/>
      <c r="J29" s="3"/>
      <c r="K29" s="5" t="s">
        <v>21</v>
      </c>
      <c r="L29" s="26">
        <f>E27</f>
        <v>15</v>
      </c>
      <c r="M29" s="3"/>
      <c r="N29" s="3"/>
      <c r="O29" s="3"/>
      <c r="P29" s="3"/>
    </row>
    <row r="30" spans="1:16" ht="18" customHeight="1">
      <c r="A30" s="11"/>
      <c r="B30" s="191" t="s">
        <v>87</v>
      </c>
      <c r="C30" s="23" t="s">
        <v>26</v>
      </c>
      <c r="D30" s="29" t="s">
        <v>88</v>
      </c>
      <c r="E30" s="33" t="s">
        <v>89</v>
      </c>
      <c r="F30" s="34"/>
      <c r="G30" s="15"/>
      <c r="J30" s="3"/>
      <c r="K30" s="5" t="s">
        <v>22</v>
      </c>
      <c r="L30" s="12">
        <f>IF(F24="","-",F24)</f>
        <v>800</v>
      </c>
      <c r="M30" s="3"/>
      <c r="N30" s="3"/>
      <c r="O30" s="3"/>
      <c r="P30" s="3"/>
    </row>
    <row r="31" spans="1:16" ht="36.6" customHeight="1">
      <c r="A31" s="11"/>
      <c r="B31" s="192"/>
      <c r="C31" s="35" t="s">
        <v>27</v>
      </c>
      <c r="D31" s="34"/>
      <c r="E31" s="36">
        <v>5</v>
      </c>
      <c r="F31" s="37" t="s">
        <v>90</v>
      </c>
      <c r="G31" s="15"/>
      <c r="J31" s="3"/>
      <c r="K31" s="5" t="s">
        <v>23</v>
      </c>
      <c r="L31" s="12">
        <f>IF(F25="","-",F25)</f>
        <v>400</v>
      </c>
      <c r="M31" s="3"/>
      <c r="N31" s="3"/>
      <c r="O31" s="3"/>
      <c r="P31" s="3"/>
    </row>
    <row r="32" spans="1:16" ht="18" customHeight="1">
      <c r="A32" s="11"/>
      <c r="B32" s="192"/>
      <c r="C32" s="28" t="s">
        <v>28</v>
      </c>
      <c r="D32" s="25"/>
      <c r="E32" s="36">
        <v>360</v>
      </c>
      <c r="F32" s="37" t="s">
        <v>67</v>
      </c>
      <c r="G32" s="15"/>
      <c r="J32" s="3"/>
      <c r="K32" s="5" t="s">
        <v>24</v>
      </c>
      <c r="L32" s="12">
        <f>IF(F26="","-",F26)</f>
        <v>200</v>
      </c>
      <c r="M32" s="3"/>
      <c r="N32" s="3"/>
      <c r="O32" s="3"/>
      <c r="P32" s="3"/>
    </row>
    <row r="33" spans="1:16" ht="18" customHeight="1">
      <c r="A33" s="11"/>
      <c r="B33" s="192"/>
      <c r="C33" s="28" t="s">
        <v>29</v>
      </c>
      <c r="D33" s="25"/>
      <c r="E33" s="36">
        <v>40</v>
      </c>
      <c r="F33" s="37" t="s">
        <v>67</v>
      </c>
      <c r="G33" s="15"/>
      <c r="J33" s="3"/>
      <c r="K33" s="5" t="s">
        <v>25</v>
      </c>
      <c r="L33" s="26">
        <f>IF(F27="","-",F27)</f>
        <v>30</v>
      </c>
      <c r="M33" s="3"/>
      <c r="N33" s="3"/>
      <c r="O33" s="3"/>
      <c r="P33" s="3"/>
    </row>
    <row r="34" spans="1:16" ht="18" customHeight="1">
      <c r="A34" s="11"/>
      <c r="B34" s="192"/>
      <c r="C34" s="28" t="s">
        <v>30</v>
      </c>
      <c r="D34" s="25"/>
      <c r="E34" s="36">
        <v>10</v>
      </c>
      <c r="F34" s="37" t="s">
        <v>67</v>
      </c>
      <c r="G34" s="15"/>
      <c r="J34" s="3"/>
      <c r="K34" s="38" t="s">
        <v>91</v>
      </c>
      <c r="L34" s="26" t="str">
        <f>IFERROR(F24/E24&amp;"*"&amp;F25/E25&amp;"*"&amp;F26/E26,"")</f>
        <v>2*1*1</v>
      </c>
    </row>
    <row r="35" spans="1:16" ht="18.75">
      <c r="A35" s="11"/>
      <c r="B35" s="193" t="s">
        <v>93</v>
      </c>
      <c r="C35" s="39" t="s">
        <v>94</v>
      </c>
      <c r="D35" s="40"/>
      <c r="E35" s="41">
        <v>-18</v>
      </c>
      <c r="F35" s="42" t="s">
        <v>95</v>
      </c>
      <c r="G35" s="43"/>
      <c r="J35" s="3"/>
      <c r="K35" s="38" t="s">
        <v>92</v>
      </c>
      <c r="L35" s="13">
        <f>IFERROR(F24/E24*F25/E25*F26/E26*L20,"")</f>
        <v>60</v>
      </c>
    </row>
    <row r="36" spans="1:16" ht="18" customHeight="1">
      <c r="A36" s="11"/>
      <c r="B36" s="193"/>
      <c r="C36" s="39" t="s">
        <v>97</v>
      </c>
      <c r="D36" s="40"/>
      <c r="E36" s="41"/>
      <c r="F36" s="42" t="s">
        <v>95</v>
      </c>
      <c r="G36" s="43"/>
      <c r="J36" s="3"/>
      <c r="K36" s="5" t="s">
        <v>26</v>
      </c>
      <c r="L36" s="12" t="str">
        <f>IF(M36=TRUE,"賞味",IF(N36=TRUE,"消費","!!!"))</f>
        <v>賞味</v>
      </c>
      <c r="M36" s="3" t="b">
        <v>1</v>
      </c>
      <c r="N36" s="3" t="b">
        <v>0</v>
      </c>
    </row>
    <row r="37" spans="1:16" ht="32.450000000000003" customHeight="1">
      <c r="A37" s="11"/>
      <c r="B37" s="44" t="s">
        <v>98</v>
      </c>
      <c r="C37" s="45" t="s">
        <v>99</v>
      </c>
      <c r="D37" s="194" t="s">
        <v>100</v>
      </c>
      <c r="E37" s="194"/>
      <c r="F37" s="194"/>
      <c r="G37" s="43"/>
      <c r="J37" s="3"/>
      <c r="K37" s="38" t="s">
        <v>96</v>
      </c>
      <c r="L37" s="12" t="str">
        <f>E30</f>
        <v>YY.MM.DD</v>
      </c>
      <c r="O37" s="3"/>
      <c r="P37" s="3"/>
    </row>
    <row r="38" spans="1:16" ht="18.75">
      <c r="A38" s="11"/>
      <c r="B38" s="44" t="s">
        <v>101</v>
      </c>
      <c r="C38" s="39" t="s">
        <v>102</v>
      </c>
      <c r="D38" s="33"/>
      <c r="E38" s="33"/>
      <c r="F38" s="46"/>
      <c r="G38" s="43"/>
      <c r="J38" s="3"/>
      <c r="K38" s="5" t="s">
        <v>27</v>
      </c>
      <c r="L38" s="12" t="str">
        <f>E31&amp;IF(F31="日"," d",IF(F31="ヶ月"," M",IF(F31="年"," Y","!!!")))</f>
        <v>5 M</v>
      </c>
      <c r="M38" s="3"/>
      <c r="N38" s="3"/>
      <c r="O38" s="3"/>
      <c r="P38" s="3"/>
    </row>
    <row r="39" spans="1:16" ht="18.75">
      <c r="A39" s="11"/>
      <c r="B39" s="44" t="s">
        <v>103</v>
      </c>
      <c r="C39" s="39" t="s">
        <v>104</v>
      </c>
      <c r="D39" s="33"/>
      <c r="E39" s="33" t="s">
        <v>105</v>
      </c>
      <c r="F39" s="33" t="s">
        <v>106</v>
      </c>
      <c r="G39" s="43"/>
      <c r="J39" s="3"/>
      <c r="K39" s="5" t="s">
        <v>28</v>
      </c>
      <c r="L39" s="12" t="str">
        <f>IF(M39=TRUE,"-",E32&amp;IF(F32="日"," d",IF(F32="月"," M",IF(F32="年"," Y","!!!"))))</f>
        <v>360 d</v>
      </c>
      <c r="M39" s="3" t="b">
        <v>0</v>
      </c>
      <c r="N39" s="3"/>
      <c r="O39" s="3"/>
      <c r="P39" s="3"/>
    </row>
    <row r="40" spans="1:16" ht="39" customHeight="1">
      <c r="A40" s="11"/>
      <c r="B40" s="193" t="s">
        <v>107</v>
      </c>
      <c r="C40" s="45" t="s">
        <v>108</v>
      </c>
      <c r="D40" s="33"/>
      <c r="E40" s="33"/>
      <c r="F40" s="46"/>
      <c r="G40" s="43"/>
      <c r="J40" s="3"/>
      <c r="K40" s="5" t="s">
        <v>29</v>
      </c>
      <c r="L40" s="12" t="str">
        <f>IF(M40=TRUE,"-",IF(AND(M40=FALSE,N40=TRUE)=TRUE,"After defrost ","")&amp;E33&amp;IF(F33="日"," d",IF(F33="ヶ月"," M",IF(F33="年"," Y","!!!"))))</f>
        <v>After defrost 40 d</v>
      </c>
      <c r="M40" s="3" t="b">
        <v>0</v>
      </c>
      <c r="N40" s="3" t="b">
        <v>1</v>
      </c>
      <c r="O40" s="3"/>
      <c r="P40" s="3"/>
    </row>
    <row r="41" spans="1:16" ht="18" customHeight="1">
      <c r="A41" s="11"/>
      <c r="B41" s="193"/>
      <c r="C41" s="45" t="s">
        <v>109</v>
      </c>
      <c r="D41" s="33"/>
      <c r="E41" s="33"/>
      <c r="F41" s="46"/>
      <c r="G41" s="43"/>
      <c r="J41" s="3"/>
      <c r="K41" s="5" t="s">
        <v>30</v>
      </c>
      <c r="L41" s="12" t="str">
        <f>IF(M41=TRUE,"-",IF(AND(M41=FALSE,N41=TRUE)=TRUE,"After defrost ","")&amp;E34&amp;IF(F34="日"," d",IF(F34="ヶ月"," M",IF(F34="年"," Y","!!!"))))</f>
        <v>After defrost 10 d</v>
      </c>
      <c r="M41" s="3" t="b">
        <v>0</v>
      </c>
      <c r="N41" s="3" t="b">
        <v>1</v>
      </c>
      <c r="O41" s="3"/>
      <c r="P41" s="3"/>
    </row>
    <row r="42" spans="1:16" ht="18" customHeight="1">
      <c r="A42" s="11"/>
      <c r="B42" s="193"/>
      <c r="C42" s="39" t="s">
        <v>110</v>
      </c>
      <c r="D42" s="33"/>
      <c r="E42" s="33"/>
      <c r="F42" s="46"/>
      <c r="G42" s="43"/>
      <c r="J42" s="3"/>
      <c r="K42" s="5" t="s">
        <v>31</v>
      </c>
      <c r="L42" s="47" t="str">
        <f>IF(M42=TRUE,"per 100g",IF(N42=TRUE,"per serving("&amp;F44&amp;"g)","-"))</f>
        <v>per serving(150g)</v>
      </c>
      <c r="M42" s="3" t="b">
        <v>0</v>
      </c>
      <c r="N42" s="3" t="b">
        <v>1</v>
      </c>
      <c r="O42" s="3"/>
      <c r="P42" s="3"/>
    </row>
    <row r="43" spans="1:16" ht="18" customHeight="1">
      <c r="A43" s="11"/>
      <c r="B43" s="193"/>
      <c r="C43" s="39" t="s">
        <v>111</v>
      </c>
      <c r="D43" s="33"/>
      <c r="E43" s="33"/>
      <c r="F43" s="46"/>
      <c r="G43" s="43"/>
      <c r="J43" s="3"/>
      <c r="K43" s="5" t="s">
        <v>32</v>
      </c>
      <c r="L43" s="47" t="str">
        <f>IF(D45="","-",D45&amp;" "&amp;E45)</f>
        <v>300 kcal</v>
      </c>
      <c r="M43" s="3"/>
      <c r="N43" s="3"/>
      <c r="O43" s="3"/>
      <c r="P43" s="3"/>
    </row>
    <row r="44" spans="1:16" ht="18" customHeight="1">
      <c r="A44" s="11"/>
      <c r="B44" s="193" t="s">
        <v>112</v>
      </c>
      <c r="C44" s="39" t="s">
        <v>31</v>
      </c>
      <c r="D44" s="33"/>
      <c r="E44" s="33"/>
      <c r="F44" s="48">
        <v>150</v>
      </c>
      <c r="G44" s="43"/>
      <c r="J44" s="3"/>
      <c r="K44" s="5" t="s">
        <v>33</v>
      </c>
      <c r="L44" s="47" t="str">
        <f>IF(D46="","-",D46&amp;E46)</f>
        <v>1g</v>
      </c>
      <c r="M44" s="3"/>
      <c r="N44" s="3"/>
      <c r="O44" s="3"/>
      <c r="P44" s="3"/>
    </row>
    <row r="45" spans="1:16" ht="18" customHeight="1">
      <c r="A45" s="11"/>
      <c r="B45" s="193"/>
      <c r="C45" s="39" t="s">
        <v>113</v>
      </c>
      <c r="D45" s="49">
        <v>300</v>
      </c>
      <c r="E45" s="49" t="s">
        <v>114</v>
      </c>
      <c r="F45" s="46"/>
      <c r="G45" s="43"/>
      <c r="J45" s="3"/>
      <c r="K45" s="5" t="s">
        <v>34</v>
      </c>
      <c r="L45" s="47" t="str">
        <f>IF(D47="","-",D47&amp;E47)</f>
        <v>2g</v>
      </c>
      <c r="M45" s="3"/>
      <c r="N45" s="3"/>
      <c r="O45" s="3"/>
      <c r="P45" s="3"/>
    </row>
    <row r="46" spans="1:16" ht="18" customHeight="1">
      <c r="A46" s="11"/>
      <c r="B46" s="193"/>
      <c r="C46" s="39" t="s">
        <v>33</v>
      </c>
      <c r="D46" s="49">
        <v>1</v>
      </c>
      <c r="E46" s="49" t="s">
        <v>115</v>
      </c>
      <c r="F46" s="46"/>
      <c r="G46" s="43"/>
      <c r="J46" s="3"/>
      <c r="K46" s="5" t="s">
        <v>35</v>
      </c>
      <c r="L46" s="47" t="str">
        <f>IF(D48="","-",D48&amp;E48)</f>
        <v>3g</v>
      </c>
      <c r="M46" s="3"/>
      <c r="N46" s="3"/>
      <c r="O46" s="3"/>
      <c r="P46" s="3"/>
    </row>
    <row r="47" spans="1:16" ht="18" customHeight="1">
      <c r="A47" s="11"/>
      <c r="B47" s="193"/>
      <c r="C47" s="39" t="s">
        <v>34</v>
      </c>
      <c r="D47" s="49">
        <v>2</v>
      </c>
      <c r="E47" s="49" t="s">
        <v>115</v>
      </c>
      <c r="F47" s="46"/>
      <c r="G47" s="43"/>
      <c r="J47" s="3"/>
      <c r="K47" s="5" t="s">
        <v>36</v>
      </c>
      <c r="L47" s="47" t="str">
        <f>IF(D49="","-",D49&amp;E49)</f>
        <v>4g</v>
      </c>
      <c r="M47" s="3"/>
      <c r="N47" s="3"/>
      <c r="O47" s="3"/>
      <c r="P47" s="3"/>
    </row>
    <row r="48" spans="1:16" ht="18" customHeight="1">
      <c r="A48" s="11"/>
      <c r="B48" s="193"/>
      <c r="C48" s="39" t="s">
        <v>35</v>
      </c>
      <c r="D48" s="49">
        <v>3</v>
      </c>
      <c r="E48" s="49" t="s">
        <v>115</v>
      </c>
      <c r="F48" s="46"/>
      <c r="G48" s="43"/>
      <c r="J48" s="3"/>
      <c r="K48" s="5" t="s">
        <v>37</v>
      </c>
      <c r="L48" s="47" t="str">
        <f>IF(D51="","-",D51&amp;E51)</f>
        <v>5g</v>
      </c>
      <c r="M48" s="3"/>
      <c r="N48" s="3"/>
      <c r="O48" s="3"/>
      <c r="P48" s="3"/>
    </row>
    <row r="49" spans="1:16" ht="18" customHeight="1">
      <c r="A49" s="11"/>
      <c r="B49" s="193"/>
      <c r="C49" s="39" t="s">
        <v>36</v>
      </c>
      <c r="D49" s="49">
        <v>4</v>
      </c>
      <c r="E49" s="49" t="s">
        <v>115</v>
      </c>
      <c r="F49" s="46"/>
      <c r="G49" s="43"/>
      <c r="J49" s="3"/>
      <c r="K49" s="5" t="s">
        <v>38</v>
      </c>
      <c r="L49" s="47" t="str">
        <f>IF(D52="","-",D52&amp;E52)</f>
        <v>6g</v>
      </c>
      <c r="M49" s="3"/>
      <c r="N49" s="3"/>
      <c r="O49" s="3"/>
      <c r="P49" s="3"/>
    </row>
    <row r="50" spans="1:16" ht="19.5" customHeight="1">
      <c r="A50" s="11"/>
      <c r="B50" s="193"/>
      <c r="C50" s="196" t="s">
        <v>116</v>
      </c>
      <c r="D50" s="196"/>
      <c r="E50" s="196"/>
      <c r="F50" s="46"/>
      <c r="G50" s="43"/>
      <c r="J50" s="3"/>
      <c r="K50" s="3"/>
      <c r="L50" s="4"/>
      <c r="M50" s="3"/>
      <c r="N50" s="3"/>
      <c r="O50" s="3"/>
      <c r="P50" s="3"/>
    </row>
    <row r="51" spans="1:16" ht="18" customHeight="1">
      <c r="A51" s="11"/>
      <c r="B51" s="193"/>
      <c r="C51" s="39" t="s">
        <v>117</v>
      </c>
      <c r="D51" s="49">
        <v>5</v>
      </c>
      <c r="E51" s="49" t="s">
        <v>115</v>
      </c>
      <c r="F51" s="46"/>
      <c r="G51" s="43"/>
      <c r="J51" s="3"/>
      <c r="K51" s="3"/>
      <c r="L51" s="4"/>
      <c r="M51" s="3"/>
      <c r="N51" s="3"/>
      <c r="O51" s="3"/>
      <c r="P51" s="3"/>
    </row>
    <row r="52" spans="1:16" ht="18" customHeight="1" thickBot="1">
      <c r="A52" s="11"/>
      <c r="B52" s="195"/>
      <c r="C52" s="50" t="s">
        <v>118</v>
      </c>
      <c r="D52" s="51">
        <v>6</v>
      </c>
      <c r="E52" s="51" t="s">
        <v>115</v>
      </c>
      <c r="F52" s="52"/>
      <c r="G52" s="53"/>
      <c r="J52" s="3"/>
      <c r="K52" s="3"/>
      <c r="L52" s="4"/>
      <c r="M52" s="3"/>
      <c r="N52" s="3"/>
      <c r="O52" s="3"/>
      <c r="P52" s="3"/>
    </row>
    <row r="53" spans="1:16" ht="18" customHeight="1">
      <c r="K53" s="3"/>
      <c r="L53" s="4"/>
      <c r="M53" s="3"/>
      <c r="N53" s="3"/>
      <c r="O53" s="3"/>
      <c r="P53" s="3"/>
    </row>
    <row r="54" spans="1:16" ht="18" customHeight="1">
      <c r="K54" s="3"/>
      <c r="L54" s="4"/>
      <c r="M54" s="3"/>
      <c r="N54" s="3"/>
      <c r="O54" s="3"/>
      <c r="P54" s="3"/>
    </row>
  </sheetData>
  <sheetProtection algorithmName="SHA-512" hashValue="OldE5LlOZIUP29MfisxxfGJZmDnPKdlUr1J8uubzAQnFBdO+tGxoIi/wTAzQ0vFZuftFNuDRiTx+v2/GOvZetg==" saltValue="HKeztzQnIKkBQCcV4TwDoA==" spinCount="100000" sheet="1" formatCells="0" formatRows="0"/>
  <mergeCells count="43">
    <mergeCell ref="B5:C5"/>
    <mergeCell ref="D5:F5"/>
    <mergeCell ref="B1:G1"/>
    <mergeCell ref="B3:C3"/>
    <mergeCell ref="D3:F3"/>
    <mergeCell ref="B4:C4"/>
    <mergeCell ref="D4:F4"/>
    <mergeCell ref="B6:C6"/>
    <mergeCell ref="D6:F6"/>
    <mergeCell ref="B7:C7"/>
    <mergeCell ref="D7:F7"/>
    <mergeCell ref="B8:C8"/>
    <mergeCell ref="D8:F8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E16"/>
    <mergeCell ref="B17:C17"/>
    <mergeCell ref="D17:E17"/>
    <mergeCell ref="B18:C18"/>
    <mergeCell ref="E18:F18"/>
    <mergeCell ref="B20:B29"/>
    <mergeCell ref="D20:E20"/>
    <mergeCell ref="D21:E21"/>
    <mergeCell ref="D22:F22"/>
    <mergeCell ref="D28:F28"/>
    <mergeCell ref="D29:F29"/>
    <mergeCell ref="B30:B34"/>
    <mergeCell ref="B35:B36"/>
    <mergeCell ref="D37:F37"/>
    <mergeCell ref="B40:B43"/>
    <mergeCell ref="B44:B52"/>
    <mergeCell ref="C50:E50"/>
  </mergeCells>
  <phoneticPr fontId="6"/>
  <conditionalFormatting sqref="E18">
    <cfRule type="expression" dxfId="2" priority="2">
      <formula>IF($M$16=TRUE,1,0)</formula>
    </cfRule>
  </conditionalFormatting>
  <conditionalFormatting sqref="F16">
    <cfRule type="expression" dxfId="1" priority="1">
      <formula>IF($D$16&lt;&gt;"福島",1,0)</formula>
    </cfRule>
  </conditionalFormatting>
  <conditionalFormatting sqref="F44">
    <cfRule type="expression" dxfId="0" priority="3">
      <formula>IF($N$42=TRUE,0,1)</formula>
    </cfRule>
  </conditionalFormatting>
  <dataValidations count="8">
    <dataValidation type="list" allowBlank="1" showInputMessage="1" showErrorMessage="1" sqref="F17:F18" xr:uid="{B2C86A33-6C58-4F2B-885D-4D43E4DF8E2D}">
      <formula1>"(以下より選択),日,営業日,週,ヶ月"</formula1>
    </dataValidation>
    <dataValidation type="list" allowBlank="1" showInputMessage="1" showErrorMessage="1" sqref="F20" xr:uid="{2DED1BE7-1006-477A-BC2F-28AD01841F53}">
      <formula1>"(以下より選択),g,kg,ml,L,個"</formula1>
    </dataValidation>
    <dataValidation type="list" allowBlank="1" showInputMessage="1" showErrorMessage="1" sqref="F31" xr:uid="{D26B6077-D80D-4636-B3D9-0BE6C6DADF59}">
      <formula1>"(以下より選択),日以上,ヶ月以上,年以上"</formula1>
    </dataValidation>
    <dataValidation type="list" allowBlank="1" showInputMessage="1" sqref="F39" xr:uid="{C48CEEA6-750A-4B37-BDA3-63A6C2E6C473}">
      <formula1>"その他（直接入力）"</formula1>
    </dataValidation>
    <dataValidation type="list" errorStyle="information" allowBlank="1" showInputMessage="1" error="直接入力してください" sqref="E30" xr:uid="{5B48361C-20B4-4042-BF7B-EEB843B8C4AA}">
      <formula1>"(以下より選択),YYYY.MM.DD,YY.MM.DD,YY.MM,DD.MM.YY,DD.MM.YYYY,MM.YYYY,MM.YY,その他(直接入力)"</formula1>
    </dataValidation>
    <dataValidation type="list" allowBlank="1" showInputMessage="1" showErrorMessage="1" sqref="F31:F34" xr:uid="{CDA542F8-4E0F-45AE-AC7B-9630D7FEBAF9}">
      <formula1>"(以下より選択),日,ヶ月,年"</formula1>
    </dataValidation>
    <dataValidation type="list" errorStyle="information" allowBlank="1" showInputMessage="1" error="直接入力してください" sqref="F16" xr:uid="{64B3EC1B-A99E-4E76-8E72-056A9074073F}">
      <formula1>"会津坂下町,会津美里町,会津若松市,浅川町,飯舘村,石川町,泉崎村,猪苗代町,いわき市,大熊町,大玉村,小野町,鏡石町,葛尾村,金山町,川内村,川俣町,喜多方市,北塩原村,国見町,桑折町,郡山市,鮫川村,下郷町,昭和村,白河市,新地町,須賀川市,相馬市,只見町,伊達市,棚倉町,玉川村,田村市,天栄村,富岡町,中島村,浪江町,楢葉町,西会津町,西郷村,二本松市,塙町,磐梯町,檜枝岐村,平田村,広野町,福島市,双葉町,古殿町,三島町,南会津町,南相馬市,三春町,本宮市,柳津町,矢吹町,矢祭町,湯川村"</formula1>
    </dataValidation>
    <dataValidation type="list" errorStyle="information" allowBlank="1" showInputMessage="1" showErrorMessage="1" error="直接入力してください" sqref="D16:E16" xr:uid="{371482EB-2C50-4A4B-8C6E-523B7F531554}">
      <formula1>"（以下より選択）,北海道,青森,岩手,宮城,秋田,山形,福島,茨城,栃木,群馬,埼玉,千葉,東京,神奈川,新潟,富山,石川,福井,山梨,長野,岐阜,静岡,愛知,三重,滋賀,京都,大阪,兵庫,奈良,和歌山,鳥取,島根,岡山,広島,山口,徳島,香川,愛媛,高知,福岡,佐賀,長崎,熊本,大分,宮崎,鹿児島,沖縄,海外"</formula1>
    </dataValidation>
  </dataValidations>
  <hyperlinks>
    <hyperlink ref="L3" location="顧客記入!L4:L36" display="選択" xr:uid="{C52355E5-C977-45C6-8C2B-C1264719AB4E}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0</xdr:rowOff>
                  </from>
                  <to>
                    <xdr:col>3</xdr:col>
                    <xdr:colOff>771525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228600</xdr:rowOff>
                  </from>
                  <to>
                    <xdr:col>3</xdr:col>
                    <xdr:colOff>771525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76200</xdr:colOff>
                    <xdr:row>37</xdr:row>
                    <xdr:rowOff>28575</xdr:rowOff>
                  </from>
                  <to>
                    <xdr:col>3</xdr:col>
                    <xdr:colOff>762000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37</xdr:row>
                    <xdr:rowOff>0</xdr:rowOff>
                  </from>
                  <to>
                    <xdr:col>4</xdr:col>
                    <xdr:colOff>685800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752475</xdr:colOff>
                    <xdr:row>38</xdr:row>
                    <xdr:rowOff>19050</xdr:rowOff>
                  </from>
                  <to>
                    <xdr:col>3</xdr:col>
                    <xdr:colOff>1438275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76200</xdr:colOff>
                    <xdr:row>38</xdr:row>
                    <xdr:rowOff>0</xdr:rowOff>
                  </from>
                  <to>
                    <xdr:col>3</xdr:col>
                    <xdr:colOff>533400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9525</xdr:colOff>
                    <xdr:row>38</xdr:row>
                    <xdr:rowOff>28575</xdr:rowOff>
                  </from>
                  <to>
                    <xdr:col>4</xdr:col>
                    <xdr:colOff>647700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</xdr:col>
                    <xdr:colOff>542925</xdr:colOff>
                    <xdr:row>38</xdr:row>
                    <xdr:rowOff>19050</xdr:rowOff>
                  </from>
                  <to>
                    <xdr:col>4</xdr:col>
                    <xdr:colOff>1085850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76200</xdr:colOff>
                    <xdr:row>39</xdr:row>
                    <xdr:rowOff>0</xdr:rowOff>
                  </from>
                  <to>
                    <xdr:col>3</xdr:col>
                    <xdr:colOff>762000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39</xdr:row>
                    <xdr:rowOff>0</xdr:rowOff>
                  </from>
                  <to>
                    <xdr:col>4</xdr:col>
                    <xdr:colOff>1181100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76200</xdr:colOff>
                    <xdr:row>40</xdr:row>
                    <xdr:rowOff>0</xdr:rowOff>
                  </from>
                  <to>
                    <xdr:col>3</xdr:col>
                    <xdr:colOff>762000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0</xdr:colOff>
                    <xdr:row>40</xdr:row>
                    <xdr:rowOff>0</xdr:rowOff>
                  </from>
                  <to>
                    <xdr:col>4</xdr:col>
                    <xdr:colOff>1076325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76200</xdr:colOff>
                    <xdr:row>41</xdr:row>
                    <xdr:rowOff>0</xdr:rowOff>
                  </from>
                  <to>
                    <xdr:col>3</xdr:col>
                    <xdr:colOff>762000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4</xdr:col>
                    <xdr:colOff>0</xdr:colOff>
                    <xdr:row>41</xdr:row>
                    <xdr:rowOff>0</xdr:rowOff>
                  </from>
                  <to>
                    <xdr:col>4</xdr:col>
                    <xdr:colOff>1123950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76200</xdr:colOff>
                    <xdr:row>42</xdr:row>
                    <xdr:rowOff>0</xdr:rowOff>
                  </from>
                  <to>
                    <xdr:col>3</xdr:col>
                    <xdr:colOff>762000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42</xdr:row>
                    <xdr:rowOff>0</xdr:rowOff>
                  </from>
                  <to>
                    <xdr:col>4</xdr:col>
                    <xdr:colOff>1076325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3</xdr:col>
                    <xdr:colOff>76200</xdr:colOff>
                    <xdr:row>43</xdr:row>
                    <xdr:rowOff>0</xdr:rowOff>
                  </from>
                  <to>
                    <xdr:col>3</xdr:col>
                    <xdr:colOff>762000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</xdr:col>
                    <xdr:colOff>1657350</xdr:colOff>
                    <xdr:row>42</xdr:row>
                    <xdr:rowOff>219075</xdr:rowOff>
                  </from>
                  <to>
                    <xdr:col>4</xdr:col>
                    <xdr:colOff>1971675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76200</xdr:colOff>
                    <xdr:row>29</xdr:row>
                    <xdr:rowOff>0</xdr:rowOff>
                  </from>
                  <to>
                    <xdr:col>3</xdr:col>
                    <xdr:colOff>762000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771525</xdr:colOff>
                    <xdr:row>29</xdr:row>
                    <xdr:rowOff>0</xdr:rowOff>
                  </from>
                  <to>
                    <xdr:col>3</xdr:col>
                    <xdr:colOff>1514475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3</xdr:col>
                    <xdr:colOff>762000</xdr:colOff>
                    <xdr:row>32</xdr:row>
                    <xdr:rowOff>9525</xdr:rowOff>
                  </from>
                  <to>
                    <xdr:col>3</xdr:col>
                    <xdr:colOff>1343025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3</xdr:col>
                    <xdr:colOff>85725</xdr:colOff>
                    <xdr:row>33</xdr:row>
                    <xdr:rowOff>9525</xdr:rowOff>
                  </from>
                  <to>
                    <xdr:col>3</xdr:col>
                    <xdr:colOff>676275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3</xdr:col>
                    <xdr:colOff>85725</xdr:colOff>
                    <xdr:row>32</xdr:row>
                    <xdr:rowOff>19050</xdr:rowOff>
                  </from>
                  <to>
                    <xdr:col>3</xdr:col>
                    <xdr:colOff>704850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</xdr:col>
                    <xdr:colOff>771525</xdr:colOff>
                    <xdr:row>33</xdr:row>
                    <xdr:rowOff>28575</xdr:rowOff>
                  </from>
                  <to>
                    <xdr:col>3</xdr:col>
                    <xdr:colOff>1323975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19050</xdr:rowOff>
                  </from>
                  <to>
                    <xdr:col>3</xdr:col>
                    <xdr:colOff>704850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3</xdr:col>
                    <xdr:colOff>762000</xdr:colOff>
                    <xdr:row>18</xdr:row>
                    <xdr:rowOff>9525</xdr:rowOff>
                  </from>
                  <to>
                    <xdr:col>3</xdr:col>
                    <xdr:colOff>1343025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9525</xdr:rowOff>
                  </from>
                  <to>
                    <xdr:col>3</xdr:col>
                    <xdr:colOff>638175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5</xdr:col>
                    <xdr:colOff>771525</xdr:colOff>
                    <xdr:row>18</xdr:row>
                    <xdr:rowOff>9525</xdr:rowOff>
                  </from>
                  <to>
                    <xdr:col>5</xdr:col>
                    <xdr:colOff>1581150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19050</xdr:rowOff>
                  </from>
                  <to>
                    <xdr:col>5</xdr:col>
                    <xdr:colOff>638175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3</xdr:col>
                    <xdr:colOff>28575</xdr:colOff>
                    <xdr:row>17</xdr:row>
                    <xdr:rowOff>28575</xdr:rowOff>
                  </from>
                  <to>
                    <xdr:col>3</xdr:col>
                    <xdr:colOff>714375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3</xdr:col>
                    <xdr:colOff>771525</xdr:colOff>
                    <xdr:row>17</xdr:row>
                    <xdr:rowOff>28575</xdr:rowOff>
                  </from>
                  <to>
                    <xdr:col>3</xdr:col>
                    <xdr:colOff>1457325</xdr:colOff>
                    <xdr:row>17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5" ma:contentTypeDescription="新しいドキュメントを作成します。" ma:contentTypeScope="" ma:versionID="99eb3837c8ae46ba79dcaef627f5aa8d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7263d5785cbc299624c738898a7c7ca6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326E01-A24D-4915-9BC5-757A6D4B1C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47E7F6-FD33-41FD-B2EF-05C046B57D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参加申込書</vt:lpstr>
      <vt:lpstr>商品1</vt:lpstr>
      <vt:lpstr>商品2</vt:lpstr>
      <vt:lpstr>商品情報入力シート記入例</vt:lpstr>
      <vt:lpstr>商品1!Print_Area</vt:lpstr>
      <vt:lpstr>商品2!Print_Area</vt:lpstr>
      <vt:lpstr>商品情報入力シート記入例!Print_Area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hirose</dc:creator>
  <cp:lastModifiedBy>NICO</cp:lastModifiedBy>
  <cp:lastPrinted>2023-08-23T07:28:29Z</cp:lastPrinted>
  <dcterms:created xsi:type="dcterms:W3CDTF">2022-05-12T07:55:48Z</dcterms:created>
  <dcterms:modified xsi:type="dcterms:W3CDTF">2023-08-24T01:48:17Z</dcterms:modified>
</cp:coreProperties>
</file>